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1340" windowHeight="6450" activeTab="0"/>
  </bookViews>
  <sheets>
    <sheet name="Доходи (3)" sheetId="1" r:id="rId1"/>
  </sheets>
  <definedNames>
    <definedName name="_xlnm.Print_Area" localSheetId="0">'Доходи (3)'!$A$1:$J$66</definedName>
  </definedNames>
  <calcPr fullCalcOnLoad="1"/>
</workbook>
</file>

<file path=xl/sharedStrings.xml><?xml version="1.0" encoding="utf-8"?>
<sst xmlns="http://schemas.openxmlformats.org/spreadsheetml/2006/main" count="69" uniqueCount="64">
  <si>
    <t>ЗАГАЛЬНИЙ  ФОНД</t>
  </si>
  <si>
    <t>Код</t>
  </si>
  <si>
    <t>СПЕЦІАЛЬНИЙ ФОНД</t>
  </si>
  <si>
    <t>Найменування доходів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</si>
  <si>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</si>
  <si>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</si>
  <si>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</si>
  <si>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</si>
  <si>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 xml:space="preserve"> Офіційні трансферти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</si>
  <si>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</si>
  <si>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</si>
  <si>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</si>
  <si>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</si>
  <si>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</si>
  <si>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                                                      Інформація про виконання Коломийського районного бюджету 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</si>
  <si>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</si>
  <si>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</si>
  <si>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</si>
  <si>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</si>
  <si>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</si>
  <si>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Ганна Кравчук</t>
  </si>
  <si>
    <t xml:space="preserve"> Відсоток виконання до плану  на  2018 рік </t>
  </si>
  <si>
    <t>Рентна плата за користування надрами для видобування природнього газу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</si>
  <si>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</si>
  <si>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</si>
  <si>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</si>
  <si>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</si>
  <si>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</si>
  <si>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</si>
  <si>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</si>
  <si>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</si>
  <si>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</si>
  <si>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</si>
  <si>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</si>
  <si>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</si>
  <si>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</si>
  <si>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</si>
  <si>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Всього доходів спеціального фонду  (без урахування трансфертів)</t>
  </si>
  <si>
    <t>Податок  та збір на доходи  фізичних осіб</t>
  </si>
  <si>
    <t>Інші  надходження</t>
  </si>
  <si>
    <t xml:space="preserve"> Начальник фінансового управління </t>
  </si>
  <si>
    <t>Субвенції з місцнвого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</si>
  <si>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</si>
  <si>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</si>
  <si>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</si>
  <si>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</si>
  <si>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</t>
  </si>
  <si>
    <t>Субвенція з місцевого бюджету на здійснення природоохоронних заходів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</si>
  <si>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</si>
  <si>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 Відсоток виконання до уточненого призначення на 9 місяців 2018 року</t>
  </si>
  <si>
    <t>Збільшення/ зменшення надходжень  за  9 місяців 2018 р. до  надходжень за  9 місяців 2017 р. (+;-)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</si>
  <si>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</si>
  <si>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Дотація з місцевих бюджетів іншим місцевим бюджетам</t>
  </si>
  <si>
    <t xml:space="preserve"> Надходження за 9 місяців 2018 року </t>
  </si>
  <si>
    <t xml:space="preserve"> Надходження за 9 місяців  2019 року</t>
  </si>
  <si>
    <t xml:space="preserve"> План з урахуванням змін на  2019 рік </t>
  </si>
  <si>
    <t xml:space="preserve"> План на 9 місяців 2019 року</t>
  </si>
  <si>
    <t xml:space="preserve">                                               за  доходами  загального та спеціального фондів  за 9 місяців 2019 року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</si>
  <si>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</si>
  <si>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Інші надходження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</si>
  <si>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</si>
  <si>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</si>
  <si>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</t>
  </si>
  <si>
    <t>Субвенція з місцевого бюджету 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</si>
</sst>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#0.00"/>
    <numFmt numFmtId="188" formatCode="General_)"/>
  </numFmts>
  <fonts count="44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Courie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8" fontId="9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2" fontId="3" fillId="33" borderId="10" xfId="53" applyNumberFormat="1" applyFont="1" applyFill="1" applyBorder="1" applyAlignment="1" applyProtection="1">
      <alignment horizontal="center" vertical="center" wrapText="1"/>
      <protection/>
    </xf>
    <xf numFmtId="172" fontId="3" fillId="34" borderId="10" xfId="53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38" borderId="10" xfId="53" applyNumberFormat="1" applyFont="1" applyFill="1" applyBorder="1" applyAlignment="1" applyProtection="1">
      <alignment horizontal="center" vertical="center" wrapText="1"/>
      <protection/>
    </xf>
    <xf numFmtId="3" fontId="3" fillId="38" borderId="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34" borderId="10" xfId="53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172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2" fontId="4" fillId="33" borderId="10" xfId="48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2" fontId="3" fillId="34" borderId="10" xfId="53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3" fillId="34" borderId="10" xfId="0" applyFont="1" applyFill="1" applyBorder="1" applyAlignment="1" applyProtection="1">
      <alignment vertical="center" wrapText="1"/>
      <protection hidden="1"/>
    </xf>
    <xf numFmtId="2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87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3" fillId="34" borderId="10" xfId="53" applyNumberFormat="1" applyFont="1" applyFill="1" applyBorder="1" applyAlignment="1" applyProtection="1">
      <alignment horizontal="center" vertical="center" wrapText="1"/>
      <protection/>
    </xf>
    <xf numFmtId="172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dodatok_до 3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75" zoomScaleNormal="75" zoomScalePageLayoutView="0" workbookViewId="0" topLeftCell="A1">
      <pane xSplit="2" ySplit="12" topLeftCell="C6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22" sqref="G22"/>
    </sheetView>
  </sheetViews>
  <sheetFormatPr defaultColWidth="9.00390625" defaultRowHeight="12.75"/>
  <cols>
    <col min="1" max="1" width="12.625" style="15" customWidth="1"/>
    <col min="2" max="2" width="41.75390625" style="15" customWidth="1"/>
    <col min="3" max="3" width="17.875" style="15" customWidth="1"/>
    <col min="4" max="4" width="18.25390625" style="15" customWidth="1"/>
    <col min="5" max="5" width="17.75390625" style="15" customWidth="1"/>
    <col min="6" max="6" width="17.375" style="15" customWidth="1"/>
    <col min="7" max="8" width="15.875" style="15" customWidth="1"/>
    <col min="9" max="9" width="19.875" style="15" customWidth="1"/>
    <col min="10" max="10" width="0.2421875" style="15" hidden="1" customWidth="1"/>
    <col min="11" max="11" width="0.12890625" style="15" hidden="1" customWidth="1"/>
    <col min="12" max="12" width="14.375" style="15" hidden="1" customWidth="1"/>
    <col min="13" max="13" width="0.875" style="15" hidden="1" customWidth="1"/>
    <col min="14" max="16384" width="9.125" style="15" customWidth="1"/>
  </cols>
  <sheetData>
    <row r="1" spans="1:10" ht="18.7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7.25" customHeight="1">
      <c r="A3" s="8"/>
      <c r="B3" s="8"/>
      <c r="C3" s="8"/>
      <c r="D3" s="8"/>
      <c r="E3" s="8"/>
      <c r="F3" s="9"/>
      <c r="G3" s="9"/>
      <c r="H3" s="9"/>
      <c r="I3" s="8" t="s">
        <v>11</v>
      </c>
      <c r="J3" s="8" t="s">
        <v>11</v>
      </c>
    </row>
    <row r="4" spans="1:10" ht="18.75" hidden="1">
      <c r="A4" s="27"/>
      <c r="B4" s="27"/>
      <c r="C4" s="9"/>
      <c r="D4" s="9"/>
      <c r="E4" s="9"/>
      <c r="F4" s="9"/>
      <c r="G4" s="9"/>
      <c r="H4" s="9"/>
      <c r="I4" s="9"/>
      <c r="J4" s="9"/>
    </row>
    <row r="5" spans="1:10" ht="8.25" customHeight="1" hidden="1">
      <c r="A5" s="27"/>
      <c r="B5" s="27"/>
      <c r="C5" s="9"/>
      <c r="D5" s="9"/>
      <c r="E5" s="9"/>
      <c r="F5" s="9"/>
      <c r="G5" s="9"/>
      <c r="H5" s="9"/>
      <c r="I5" s="9"/>
      <c r="J5" s="9"/>
    </row>
    <row r="6" spans="1:10" ht="12.75" customHeight="1" hidden="1">
      <c r="A6" s="27"/>
      <c r="B6" s="27"/>
      <c r="C6" s="28"/>
      <c r="D6" s="28"/>
      <c r="E6" s="28"/>
      <c r="F6" s="9"/>
      <c r="G6" s="9"/>
      <c r="H6" s="9"/>
      <c r="I6" s="9"/>
      <c r="J6" s="9"/>
    </row>
    <row r="7" spans="1:10" ht="18.75" hidden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 ht="18.75" customHeight="1" hidden="1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23.25" customHeight="1" hidden="1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ht="21.75" customHeight="1" hidden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66.5" customHeight="1">
      <c r="A11" s="24" t="s">
        <v>1</v>
      </c>
      <c r="B11" s="25" t="s">
        <v>3</v>
      </c>
      <c r="C11" s="26" t="s">
        <v>53</v>
      </c>
      <c r="D11" s="26" t="s">
        <v>55</v>
      </c>
      <c r="E11" s="26" t="s">
        <v>56</v>
      </c>
      <c r="F11" s="26" t="s">
        <v>54</v>
      </c>
      <c r="G11" s="26" t="s">
        <v>49</v>
      </c>
      <c r="H11" s="26" t="s">
        <v>21</v>
      </c>
      <c r="I11" s="26" t="s">
        <v>50</v>
      </c>
      <c r="J11" s="1" t="s">
        <v>10</v>
      </c>
    </row>
    <row r="12" spans="1:10" ht="29.25" customHeight="1">
      <c r="A12" s="13"/>
      <c r="B12" s="14" t="s">
        <v>0</v>
      </c>
      <c r="C12" s="14"/>
      <c r="D12" s="14"/>
      <c r="E12" s="14"/>
      <c r="F12" s="2"/>
      <c r="G12" s="2"/>
      <c r="H12" s="2"/>
      <c r="I12" s="2"/>
      <c r="J12" s="2"/>
    </row>
    <row r="13" spans="1:10" ht="34.5" customHeight="1">
      <c r="A13" s="30">
        <v>11010000</v>
      </c>
      <c r="B13" s="30" t="s">
        <v>38</v>
      </c>
      <c r="C13" s="31">
        <v>24662018.88</v>
      </c>
      <c r="D13" s="32">
        <v>39882900</v>
      </c>
      <c r="E13" s="32">
        <v>28162900</v>
      </c>
      <c r="F13" s="33">
        <v>28302363.19</v>
      </c>
      <c r="G13" s="34">
        <f aca="true" t="shared" si="0" ref="G13:G27">SUM(F13/E13)*100</f>
        <v>100.49520180805244</v>
      </c>
      <c r="H13" s="34">
        <f aca="true" t="shared" si="1" ref="H13:H26">SUM(F13/D13)*100</f>
        <v>70.96365407229666</v>
      </c>
      <c r="I13" s="34">
        <f aca="true" t="shared" si="2" ref="I13:I25">SUM(F13-C13)</f>
        <v>3640344.3100000024</v>
      </c>
      <c r="J13" s="3">
        <f>SUM(F13/C13)*100</f>
        <v>114.76093391912934</v>
      </c>
    </row>
    <row r="14" spans="1:10" ht="97.5" customHeight="1">
      <c r="A14" s="30">
        <v>13010100</v>
      </c>
      <c r="B14" s="30" t="s">
        <v>58</v>
      </c>
      <c r="C14" s="33"/>
      <c r="D14" s="32"/>
      <c r="E14" s="32"/>
      <c r="F14" s="33">
        <v>51583.77</v>
      </c>
      <c r="G14" s="34" t="e">
        <f t="shared" si="0"/>
        <v>#DIV/0!</v>
      </c>
      <c r="H14" s="34" t="e">
        <f t="shared" si="1"/>
        <v>#DIV/0!</v>
      </c>
      <c r="I14" s="34">
        <f t="shared" si="2"/>
        <v>51583.77</v>
      </c>
      <c r="J14" s="3"/>
    </row>
    <row r="15" spans="1:10" ht="56.25" customHeight="1">
      <c r="A15" s="30">
        <v>13030800</v>
      </c>
      <c r="B15" s="30" t="s">
        <v>22</v>
      </c>
      <c r="C15" s="33">
        <v>87109.8</v>
      </c>
      <c r="D15" s="32">
        <v>100000</v>
      </c>
      <c r="E15" s="32">
        <v>72000</v>
      </c>
      <c r="F15" s="33">
        <v>33591.33</v>
      </c>
      <c r="G15" s="34">
        <f t="shared" si="0"/>
        <v>46.654625</v>
      </c>
      <c r="H15" s="34">
        <f t="shared" si="1"/>
        <v>33.59133</v>
      </c>
      <c r="I15" s="34">
        <f t="shared" si="2"/>
        <v>-53518.47</v>
      </c>
      <c r="J15" s="3"/>
    </row>
    <row r="16" spans="1:10" ht="38.25" customHeight="1">
      <c r="A16" s="30">
        <v>21080500</v>
      </c>
      <c r="B16" s="35" t="s">
        <v>59</v>
      </c>
      <c r="C16" s="33"/>
      <c r="D16" s="32"/>
      <c r="E16" s="32"/>
      <c r="F16" s="33">
        <v>17412.58</v>
      </c>
      <c r="G16" s="34" t="e">
        <f t="shared" si="0"/>
        <v>#DIV/0!</v>
      </c>
      <c r="H16" s="34" t="e">
        <f t="shared" si="1"/>
        <v>#DIV/0!</v>
      </c>
      <c r="I16" s="34">
        <f t="shared" si="2"/>
        <v>17412.58</v>
      </c>
      <c r="J16" s="3"/>
    </row>
    <row r="17" spans="1:10" ht="108.75" customHeight="1">
      <c r="A17" s="36">
        <v>22010300</v>
      </c>
      <c r="B17" s="30" t="s">
        <v>18</v>
      </c>
      <c r="C17" s="33">
        <v>42341.81</v>
      </c>
      <c r="D17" s="32">
        <v>48000</v>
      </c>
      <c r="E17" s="32">
        <v>28000</v>
      </c>
      <c r="F17" s="33">
        <v>41491</v>
      </c>
      <c r="G17" s="34">
        <f t="shared" si="0"/>
        <v>148.18214285714285</v>
      </c>
      <c r="H17" s="34">
        <f t="shared" si="1"/>
        <v>86.43958333333333</v>
      </c>
      <c r="I17" s="34">
        <f t="shared" si="2"/>
        <v>-850.8099999999977</v>
      </c>
      <c r="J17" s="3"/>
    </row>
    <row r="18" spans="1:10" ht="65.25" customHeight="1">
      <c r="A18" s="36">
        <v>22012600</v>
      </c>
      <c r="B18" s="30" t="s">
        <v>19</v>
      </c>
      <c r="C18" s="33">
        <v>321141.86</v>
      </c>
      <c r="D18" s="32">
        <v>350000</v>
      </c>
      <c r="E18" s="32">
        <v>250000</v>
      </c>
      <c r="F18" s="33">
        <v>331311.8</v>
      </c>
      <c r="G18" s="34">
        <f t="shared" si="0"/>
        <v>132.52472</v>
      </c>
      <c r="H18" s="34">
        <f t="shared" si="1"/>
        <v>94.66051428571429</v>
      </c>
      <c r="I18" s="34">
        <f t="shared" si="2"/>
        <v>10169.940000000002</v>
      </c>
      <c r="J18" s="3"/>
    </row>
    <row r="19" spans="1:10" ht="78.75" customHeight="1">
      <c r="A19" s="36">
        <v>22080400</v>
      </c>
      <c r="B19" s="30" t="s">
        <v>12</v>
      </c>
      <c r="C19" s="33">
        <v>89199.7</v>
      </c>
      <c r="D19" s="32">
        <v>300000</v>
      </c>
      <c r="E19" s="32">
        <v>225000</v>
      </c>
      <c r="F19" s="33">
        <v>353799.86</v>
      </c>
      <c r="G19" s="34">
        <f t="shared" si="0"/>
        <v>157.2443822222222</v>
      </c>
      <c r="H19" s="34">
        <f t="shared" si="1"/>
        <v>117.93328666666667</v>
      </c>
      <c r="I19" s="34">
        <f t="shared" si="2"/>
        <v>264600.16</v>
      </c>
      <c r="J19" s="3">
        <f>SUM(F19/C19)*100</f>
        <v>396.63794833390693</v>
      </c>
    </row>
    <row r="20" spans="1:10" ht="156.75" customHeight="1">
      <c r="A20" s="36">
        <v>22130000</v>
      </c>
      <c r="B20" s="30" t="s">
        <v>60</v>
      </c>
      <c r="C20" s="33"/>
      <c r="D20" s="32"/>
      <c r="E20" s="32"/>
      <c r="F20" s="33">
        <v>3406</v>
      </c>
      <c r="G20" s="34" t="e">
        <f t="shared" si="0"/>
        <v>#DIV/0!</v>
      </c>
      <c r="H20" s="34" t="e">
        <f t="shared" si="1"/>
        <v>#DIV/0!</v>
      </c>
      <c r="I20" s="34">
        <f t="shared" si="2"/>
        <v>3406</v>
      </c>
      <c r="J20" s="3"/>
    </row>
    <row r="21" spans="1:10" ht="28.5" customHeight="1">
      <c r="A21" s="36">
        <v>24060300</v>
      </c>
      <c r="B21" s="30" t="s">
        <v>39</v>
      </c>
      <c r="C21" s="33">
        <v>11678.61</v>
      </c>
      <c r="D21" s="32">
        <v>2000</v>
      </c>
      <c r="E21" s="32">
        <v>1505</v>
      </c>
      <c r="F21" s="33">
        <v>20657.56</v>
      </c>
      <c r="G21" s="34">
        <f t="shared" si="0"/>
        <v>1372.5953488372093</v>
      </c>
      <c r="H21" s="34">
        <f t="shared" si="1"/>
        <v>1032.878</v>
      </c>
      <c r="I21" s="34">
        <f t="shared" si="2"/>
        <v>8978.95</v>
      </c>
      <c r="J21" s="3">
        <f>SUM(F21/C21)*100</f>
        <v>176.8837216072803</v>
      </c>
    </row>
    <row r="22" spans="1:10" s="17" customFormat="1" ht="42.75" customHeight="1">
      <c r="A22" s="13"/>
      <c r="B22" s="14" t="s">
        <v>9</v>
      </c>
      <c r="C22" s="37">
        <f>SUM(C13:C21)</f>
        <v>25213490.659999996</v>
      </c>
      <c r="D22" s="37">
        <f>SUM(D13:D21)</f>
        <v>40682900</v>
      </c>
      <c r="E22" s="37">
        <f>SUM(E13:E21)</f>
        <v>28739405</v>
      </c>
      <c r="F22" s="37">
        <f>SUM(F13:F21)</f>
        <v>29155617.089999996</v>
      </c>
      <c r="G22" s="38">
        <f t="shared" si="0"/>
        <v>101.44822792956221</v>
      </c>
      <c r="H22" s="38">
        <f t="shared" si="1"/>
        <v>71.66553291432027</v>
      </c>
      <c r="I22" s="39">
        <f t="shared" si="2"/>
        <v>3942126.4299999997</v>
      </c>
      <c r="J22" s="4">
        <f>SUM(F22/C22)*100</f>
        <v>115.63498875724494</v>
      </c>
    </row>
    <row r="23" spans="1:13" s="17" customFormat="1" ht="32.25" customHeight="1">
      <c r="A23" s="13">
        <v>40000000</v>
      </c>
      <c r="B23" s="14" t="s">
        <v>8</v>
      </c>
      <c r="C23" s="37">
        <f>SUM(C24)</f>
        <v>592592153.8800001</v>
      </c>
      <c r="D23" s="37">
        <f>SUM(D24)</f>
        <v>563291708.25</v>
      </c>
      <c r="E23" s="37">
        <f>SUM(E24)</f>
        <v>431926177.6</v>
      </c>
      <c r="F23" s="37">
        <f>SUM(F24)</f>
        <v>417018429.16999996</v>
      </c>
      <c r="G23" s="38">
        <f t="shared" si="0"/>
        <v>96.54854250491715</v>
      </c>
      <c r="H23" s="38">
        <f t="shared" si="1"/>
        <v>74.03241039453025</v>
      </c>
      <c r="I23" s="39">
        <f t="shared" si="2"/>
        <v>-175573724.71000016</v>
      </c>
      <c r="J23" s="11">
        <f>SUM(J27+J26)</f>
        <v>77.1729194719926</v>
      </c>
      <c r="K23" s="11">
        <f>SUM(K27+K26)</f>
        <v>0</v>
      </c>
      <c r="L23" s="11">
        <f>SUM(L27+L26)</f>
        <v>0</v>
      </c>
      <c r="M23" s="11">
        <f>SUM(M27+M26)</f>
        <v>0</v>
      </c>
    </row>
    <row r="24" spans="1:13" s="17" customFormat="1" ht="34.5" customHeight="1">
      <c r="A24" s="13">
        <v>41000000</v>
      </c>
      <c r="B24" s="14" t="s">
        <v>26</v>
      </c>
      <c r="C24" s="37">
        <f>SUM(C25+C27+C31+C33)</f>
        <v>592592153.8800001</v>
      </c>
      <c r="D24" s="37">
        <f>SUM(D25+D27+D31+D33)</f>
        <v>563291708.25</v>
      </c>
      <c r="E24" s="37">
        <f>SUM(E25+E27+E31+E33)</f>
        <v>431926177.6</v>
      </c>
      <c r="F24" s="37">
        <f>SUM(F25+F27+F31+F33)</f>
        <v>417018429.16999996</v>
      </c>
      <c r="G24" s="38">
        <f t="shared" si="0"/>
        <v>96.54854250491715</v>
      </c>
      <c r="H24" s="38">
        <f t="shared" si="1"/>
        <v>74.03241039453025</v>
      </c>
      <c r="I24" s="39">
        <f t="shared" si="2"/>
        <v>-175573724.71000016</v>
      </c>
      <c r="J24" s="11"/>
      <c r="K24" s="12"/>
      <c r="L24" s="12"/>
      <c r="M24" s="12"/>
    </row>
    <row r="25" spans="1:13" s="17" customFormat="1" ht="36.75" customHeight="1">
      <c r="A25" s="13">
        <v>41020000</v>
      </c>
      <c r="B25" s="14" t="s">
        <v>27</v>
      </c>
      <c r="C25" s="37">
        <f>SUM(C26)</f>
        <v>29961700</v>
      </c>
      <c r="D25" s="37">
        <f>SUM(D26)</f>
        <v>40970100</v>
      </c>
      <c r="E25" s="37">
        <f>SUM(E26)</f>
        <v>30917400</v>
      </c>
      <c r="F25" s="37">
        <f>SUM(F26)</f>
        <v>30917400</v>
      </c>
      <c r="G25" s="38">
        <f t="shared" si="0"/>
        <v>100</v>
      </c>
      <c r="H25" s="38">
        <f t="shared" si="1"/>
        <v>75.46332569361559</v>
      </c>
      <c r="I25" s="39">
        <f t="shared" si="2"/>
        <v>955700</v>
      </c>
      <c r="J25" s="11"/>
      <c r="K25" s="12"/>
      <c r="L25" s="12"/>
      <c r="M25" s="12"/>
    </row>
    <row r="26" spans="1:10" s="18" customFormat="1" ht="28.5" customHeight="1">
      <c r="A26" s="36">
        <v>41020100</v>
      </c>
      <c r="B26" s="30" t="s">
        <v>17</v>
      </c>
      <c r="C26" s="32">
        <v>29961700</v>
      </c>
      <c r="D26" s="32">
        <v>40970100</v>
      </c>
      <c r="E26" s="33">
        <v>30917400</v>
      </c>
      <c r="F26" s="32">
        <v>30917400</v>
      </c>
      <c r="G26" s="34">
        <f t="shared" si="0"/>
        <v>100</v>
      </c>
      <c r="H26" s="34">
        <f t="shared" si="1"/>
        <v>75.46332569361559</v>
      </c>
      <c r="I26" s="40">
        <f>F26-C26</f>
        <v>955700</v>
      </c>
      <c r="J26" s="3"/>
    </row>
    <row r="27" spans="1:11" s="20" customFormat="1" ht="44.25" customHeight="1">
      <c r="A27" s="13">
        <v>41030000</v>
      </c>
      <c r="B27" s="14" t="s">
        <v>28</v>
      </c>
      <c r="C27" s="37">
        <f>SUM(C28:C30)</f>
        <v>122089200</v>
      </c>
      <c r="D27" s="37">
        <f>SUM(D28:D30)</f>
        <v>129448300</v>
      </c>
      <c r="E27" s="37">
        <f>SUM(E28:E30)</f>
        <v>93980400</v>
      </c>
      <c r="F27" s="37">
        <f>SUM(F28:F30)</f>
        <v>94219800</v>
      </c>
      <c r="G27" s="38">
        <f t="shared" si="0"/>
        <v>100.25473396580564</v>
      </c>
      <c r="H27" s="38">
        <f>SUM(F27/D27)*100</f>
        <v>72.78566037560942</v>
      </c>
      <c r="I27" s="39">
        <f aca="true" t="shared" si="3" ref="I27:I33">SUM(F27-C27)</f>
        <v>-27869400</v>
      </c>
      <c r="J27" s="4">
        <f>SUM(F27/C27)*100</f>
        <v>77.1729194719926</v>
      </c>
      <c r="K27" s="19"/>
    </row>
    <row r="28" spans="1:11" s="20" customFormat="1" ht="44.25" customHeight="1">
      <c r="A28" s="36">
        <v>41033900</v>
      </c>
      <c r="B28" s="30" t="s">
        <v>15</v>
      </c>
      <c r="C28" s="33">
        <v>84863400</v>
      </c>
      <c r="D28" s="32">
        <v>98707700</v>
      </c>
      <c r="E28" s="33">
        <v>71235900</v>
      </c>
      <c r="F28" s="33">
        <v>71235900</v>
      </c>
      <c r="G28" s="34">
        <f aca="true" t="shared" si="4" ref="G28:G50">SUM(F28/E28)*100</f>
        <v>100</v>
      </c>
      <c r="H28" s="34">
        <f aca="true" t="shared" si="5" ref="H28:H50">SUM(F28/D28)*100</f>
        <v>72.16853396442224</v>
      </c>
      <c r="I28" s="40">
        <f t="shared" si="3"/>
        <v>-13627500</v>
      </c>
      <c r="J28" s="4"/>
      <c r="K28" s="19"/>
    </row>
    <row r="29" spans="1:11" s="20" customFormat="1" ht="44.25" customHeight="1">
      <c r="A29" s="30">
        <v>41034200</v>
      </c>
      <c r="B29" s="41" t="s">
        <v>16</v>
      </c>
      <c r="C29" s="33">
        <v>35890800</v>
      </c>
      <c r="D29" s="32">
        <v>28365600</v>
      </c>
      <c r="E29" s="33">
        <v>21381900</v>
      </c>
      <c r="F29" s="33">
        <v>21381900</v>
      </c>
      <c r="G29" s="34">
        <f t="shared" si="4"/>
        <v>100</v>
      </c>
      <c r="H29" s="34">
        <f t="shared" si="5"/>
        <v>75.37968525255944</v>
      </c>
      <c r="I29" s="40">
        <f t="shared" si="3"/>
        <v>-14508900</v>
      </c>
      <c r="J29" s="4"/>
      <c r="K29" s="19"/>
    </row>
    <row r="30" spans="1:11" s="20" customFormat="1" ht="73.5" customHeight="1">
      <c r="A30" s="30">
        <v>41034500</v>
      </c>
      <c r="B30" s="41" t="s">
        <v>43</v>
      </c>
      <c r="C30" s="33">
        <v>1335000</v>
      </c>
      <c r="D30" s="32">
        <v>2375000</v>
      </c>
      <c r="E30" s="33">
        <v>1362600</v>
      </c>
      <c r="F30" s="33">
        <v>1602000</v>
      </c>
      <c r="G30" s="34">
        <f t="shared" si="4"/>
        <v>117.56935270805813</v>
      </c>
      <c r="H30" s="34">
        <f t="shared" si="5"/>
        <v>67.45263157894736</v>
      </c>
      <c r="I30" s="40">
        <f t="shared" si="3"/>
        <v>267000</v>
      </c>
      <c r="J30" s="4"/>
      <c r="K30" s="19"/>
    </row>
    <row r="31" spans="1:11" s="20" customFormat="1" ht="44.25" customHeight="1">
      <c r="A31" s="14">
        <v>41040000</v>
      </c>
      <c r="B31" s="42" t="s">
        <v>52</v>
      </c>
      <c r="C31" s="43">
        <f>SUM(C32)</f>
        <v>21591515</v>
      </c>
      <c r="D31" s="43">
        <f>SUM(D32)</f>
        <v>24419600</v>
      </c>
      <c r="E31" s="43">
        <f>SUM(E32)</f>
        <v>18389700</v>
      </c>
      <c r="F31" s="43">
        <f>SUM(F32)</f>
        <v>18629700</v>
      </c>
      <c r="G31" s="38">
        <f t="shared" si="4"/>
        <v>101.30507838627058</v>
      </c>
      <c r="H31" s="38">
        <f t="shared" si="5"/>
        <v>76.28994741928615</v>
      </c>
      <c r="I31" s="39">
        <f t="shared" si="3"/>
        <v>-2961815</v>
      </c>
      <c r="J31" s="4"/>
      <c r="K31" s="19"/>
    </row>
    <row r="32" spans="1:11" s="20" customFormat="1" ht="125.25" customHeight="1">
      <c r="A32" s="57">
        <v>41040200</v>
      </c>
      <c r="B32" s="44" t="s">
        <v>23</v>
      </c>
      <c r="C32" s="32">
        <v>21591515</v>
      </c>
      <c r="D32" s="32">
        <v>24419600</v>
      </c>
      <c r="E32" s="32">
        <v>18389700</v>
      </c>
      <c r="F32" s="32">
        <v>18629700</v>
      </c>
      <c r="G32" s="34">
        <f t="shared" si="4"/>
        <v>101.30507838627058</v>
      </c>
      <c r="H32" s="34">
        <f t="shared" si="5"/>
        <v>76.28994741928615</v>
      </c>
      <c r="I32" s="40">
        <f t="shared" si="3"/>
        <v>-2961815</v>
      </c>
      <c r="J32" s="4"/>
      <c r="K32" s="19"/>
    </row>
    <row r="33" spans="1:11" s="20" customFormat="1" ht="43.5" customHeight="1">
      <c r="A33" s="45">
        <v>41050000</v>
      </c>
      <c r="B33" s="46" t="s">
        <v>29</v>
      </c>
      <c r="C33" s="37">
        <f>SUM(C34:C50)</f>
        <v>418949738.8800001</v>
      </c>
      <c r="D33" s="37">
        <f>SUM(D34:D49)</f>
        <v>368453708.25</v>
      </c>
      <c r="E33" s="37">
        <f>SUM(E34:E49)</f>
        <v>288638677.6</v>
      </c>
      <c r="F33" s="37">
        <f>SUM(F34:F49)</f>
        <v>273251529.16999996</v>
      </c>
      <c r="G33" s="38">
        <f t="shared" si="4"/>
        <v>94.66906217907365</v>
      </c>
      <c r="H33" s="38">
        <f t="shared" si="5"/>
        <v>74.1616987566307</v>
      </c>
      <c r="I33" s="39">
        <f t="shared" si="3"/>
        <v>-145698209.71000016</v>
      </c>
      <c r="J33" s="4"/>
      <c r="K33" s="19"/>
    </row>
    <row r="34" spans="1:11" s="20" customFormat="1" ht="255.75" customHeight="1">
      <c r="A34" s="58">
        <v>41050100</v>
      </c>
      <c r="B34" s="30" t="s">
        <v>30</v>
      </c>
      <c r="C34" s="48">
        <v>206258415.63</v>
      </c>
      <c r="D34" s="32">
        <v>55883300</v>
      </c>
      <c r="E34" s="48">
        <v>55883300</v>
      </c>
      <c r="F34" s="48">
        <v>53928984.99</v>
      </c>
      <c r="G34" s="34">
        <f t="shared" si="4"/>
        <v>96.50286398619981</v>
      </c>
      <c r="H34" s="34">
        <f t="shared" si="5"/>
        <v>96.50286398619981</v>
      </c>
      <c r="I34" s="40">
        <f>F34-C34</f>
        <v>-152329430.64</v>
      </c>
      <c r="J34" s="4"/>
      <c r="K34" s="19"/>
    </row>
    <row r="35" spans="1:11" s="20" customFormat="1" ht="149.25" customHeight="1">
      <c r="A35" s="58">
        <v>41050200</v>
      </c>
      <c r="B35" s="30" t="s">
        <v>31</v>
      </c>
      <c r="C35" s="48">
        <v>1749281</v>
      </c>
      <c r="D35" s="32">
        <v>2684100</v>
      </c>
      <c r="E35" s="48">
        <v>2311169.35</v>
      </c>
      <c r="F35" s="48">
        <v>2028186.42</v>
      </c>
      <c r="G35" s="34">
        <f t="shared" si="4"/>
        <v>87.75585484464821</v>
      </c>
      <c r="H35" s="34">
        <f t="shared" si="5"/>
        <v>75.56299765284452</v>
      </c>
      <c r="I35" s="40">
        <f>F35-C35</f>
        <v>278905.4199999999</v>
      </c>
      <c r="J35" s="4"/>
      <c r="K35" s="19"/>
    </row>
    <row r="36" spans="1:11" s="20" customFormat="1" ht="329.25" customHeight="1">
      <c r="A36" s="58">
        <v>41050300</v>
      </c>
      <c r="B36" s="49" t="s">
        <v>32</v>
      </c>
      <c r="C36" s="48">
        <v>142668460</v>
      </c>
      <c r="D36" s="32">
        <v>216830000</v>
      </c>
      <c r="E36" s="48">
        <v>160130000</v>
      </c>
      <c r="F36" s="48">
        <v>147629039</v>
      </c>
      <c r="G36" s="34">
        <f t="shared" si="4"/>
        <v>92.19324236557796</v>
      </c>
      <c r="H36" s="34">
        <f t="shared" si="5"/>
        <v>68.08515380713001</v>
      </c>
      <c r="I36" s="40">
        <f>F36-C36</f>
        <v>4960579</v>
      </c>
      <c r="J36" s="4"/>
      <c r="K36" s="19"/>
    </row>
    <row r="37" spans="1:11" s="20" customFormat="1" ht="132" customHeight="1">
      <c r="A37" s="58">
        <v>41050400</v>
      </c>
      <c r="B37" s="49" t="s">
        <v>46</v>
      </c>
      <c r="C37" s="48">
        <v>2254822.22</v>
      </c>
      <c r="D37" s="32"/>
      <c r="E37" s="48"/>
      <c r="F37" s="48"/>
      <c r="G37" s="34" t="e">
        <f t="shared" si="4"/>
        <v>#DIV/0!</v>
      </c>
      <c r="H37" s="34" t="e">
        <f t="shared" si="5"/>
        <v>#DIV/0!</v>
      </c>
      <c r="I37" s="40">
        <f>SUM(F37-C37)</f>
        <v>-2254822.22</v>
      </c>
      <c r="J37" s="4"/>
      <c r="K37" s="19"/>
    </row>
    <row r="38" spans="1:11" s="20" customFormat="1" ht="189" customHeight="1">
      <c r="A38" s="58">
        <v>41050500</v>
      </c>
      <c r="B38" s="49" t="s">
        <v>51</v>
      </c>
      <c r="C38" s="48">
        <v>1208031.22</v>
      </c>
      <c r="D38" s="32"/>
      <c r="E38" s="48"/>
      <c r="F38" s="48"/>
      <c r="G38" s="34" t="e">
        <f t="shared" si="4"/>
        <v>#DIV/0!</v>
      </c>
      <c r="H38" s="34" t="e">
        <f t="shared" si="5"/>
        <v>#DIV/0!</v>
      </c>
      <c r="I38" s="40">
        <f>SUM(F38-C38)</f>
        <v>-1208031.22</v>
      </c>
      <c r="J38" s="4"/>
      <c r="K38" s="19"/>
    </row>
    <row r="39" spans="1:11" s="20" customFormat="1" ht="249" customHeight="1">
      <c r="A39" s="58">
        <v>41050700</v>
      </c>
      <c r="B39" s="49" t="s">
        <v>33</v>
      </c>
      <c r="C39" s="48">
        <v>358917.41</v>
      </c>
      <c r="D39" s="32">
        <v>580000</v>
      </c>
      <c r="E39" s="48">
        <v>480800</v>
      </c>
      <c r="F39" s="48">
        <v>481313.51</v>
      </c>
      <c r="G39" s="34">
        <f t="shared" si="4"/>
        <v>100.10680324459236</v>
      </c>
      <c r="H39" s="34">
        <f t="shared" si="5"/>
        <v>82.98508793103449</v>
      </c>
      <c r="I39" s="40">
        <f aca="true" t="shared" si="6" ref="I39:I50">SUM(F39-C39)</f>
        <v>122396.10000000003</v>
      </c>
      <c r="J39" s="4"/>
      <c r="K39" s="19"/>
    </row>
    <row r="40" spans="1:11" s="20" customFormat="1" ht="139.5" customHeight="1">
      <c r="A40" s="58">
        <v>41050900</v>
      </c>
      <c r="B40" s="49" t="s">
        <v>62</v>
      </c>
      <c r="C40" s="48"/>
      <c r="D40" s="32">
        <v>330305</v>
      </c>
      <c r="E40" s="48">
        <v>330305</v>
      </c>
      <c r="F40" s="48"/>
      <c r="G40" s="34">
        <f t="shared" si="4"/>
        <v>0</v>
      </c>
      <c r="H40" s="34">
        <f t="shared" si="5"/>
        <v>0</v>
      </c>
      <c r="I40" s="40">
        <f t="shared" si="6"/>
        <v>0</v>
      </c>
      <c r="J40" s="4"/>
      <c r="K40" s="19"/>
    </row>
    <row r="41" spans="1:11" s="20" customFormat="1" ht="90.75" customHeight="1">
      <c r="A41" s="47">
        <v>41051000</v>
      </c>
      <c r="B41" s="49" t="s">
        <v>63</v>
      </c>
      <c r="C41" s="48"/>
      <c r="D41" s="32">
        <v>820300</v>
      </c>
      <c r="E41" s="48">
        <v>630700</v>
      </c>
      <c r="F41" s="48">
        <v>630700</v>
      </c>
      <c r="G41" s="34">
        <f t="shared" si="4"/>
        <v>100</v>
      </c>
      <c r="H41" s="34">
        <f t="shared" si="5"/>
        <v>76.88650493721809</v>
      </c>
      <c r="I41" s="40">
        <f t="shared" si="6"/>
        <v>630700</v>
      </c>
      <c r="J41" s="4"/>
      <c r="K41" s="19"/>
    </row>
    <row r="42" spans="1:11" s="20" customFormat="1" ht="96" customHeight="1">
      <c r="A42" s="58">
        <v>41051100</v>
      </c>
      <c r="B42" s="49" t="s">
        <v>24</v>
      </c>
      <c r="C42" s="48">
        <v>302400</v>
      </c>
      <c r="D42" s="32"/>
      <c r="E42" s="48"/>
      <c r="F42" s="48"/>
      <c r="G42" s="34" t="e">
        <f t="shared" si="4"/>
        <v>#DIV/0!</v>
      </c>
      <c r="H42" s="34" t="e">
        <f t="shared" si="5"/>
        <v>#DIV/0!</v>
      </c>
      <c r="I42" s="40">
        <f t="shared" si="6"/>
        <v>-302400</v>
      </c>
      <c r="J42" s="4"/>
      <c r="K42" s="19"/>
    </row>
    <row r="43" spans="1:11" s="20" customFormat="1" ht="106.5" customHeight="1">
      <c r="A43" s="58">
        <v>41051200</v>
      </c>
      <c r="B43" s="50" t="s">
        <v>42</v>
      </c>
      <c r="C43" s="48">
        <v>336654</v>
      </c>
      <c r="D43" s="32">
        <v>295400</v>
      </c>
      <c r="E43" s="48">
        <v>223700</v>
      </c>
      <c r="F43" s="48">
        <v>196450</v>
      </c>
      <c r="G43" s="34">
        <f t="shared" si="4"/>
        <v>87.81850692892267</v>
      </c>
      <c r="H43" s="34">
        <f t="shared" si="5"/>
        <v>66.50304671631686</v>
      </c>
      <c r="I43" s="40">
        <f t="shared" si="6"/>
        <v>-140204</v>
      </c>
      <c r="J43" s="4"/>
      <c r="K43" s="19"/>
    </row>
    <row r="44" spans="1:11" s="20" customFormat="1" ht="105" customHeight="1">
      <c r="A44" s="59">
        <v>41051400</v>
      </c>
      <c r="B44" s="50" t="s">
        <v>45</v>
      </c>
      <c r="C44" s="48">
        <v>680186</v>
      </c>
      <c r="D44" s="32">
        <v>304400</v>
      </c>
      <c r="E44" s="48">
        <v>304400</v>
      </c>
      <c r="F44" s="48">
        <v>304400</v>
      </c>
      <c r="G44" s="34">
        <f t="shared" si="4"/>
        <v>100</v>
      </c>
      <c r="H44" s="34">
        <f t="shared" si="5"/>
        <v>100</v>
      </c>
      <c r="I44" s="40">
        <f t="shared" si="6"/>
        <v>-375786</v>
      </c>
      <c r="J44" s="4"/>
      <c r="K44" s="19"/>
    </row>
    <row r="45" spans="1:11" s="20" customFormat="1" ht="73.5" customHeight="1">
      <c r="A45" s="59">
        <v>41051500</v>
      </c>
      <c r="B45" s="50" t="s">
        <v>34</v>
      </c>
      <c r="C45" s="48">
        <v>57133632.11</v>
      </c>
      <c r="D45" s="32">
        <v>87029900</v>
      </c>
      <c r="E45" s="48">
        <v>65202200</v>
      </c>
      <c r="F45" s="48">
        <v>65201700</v>
      </c>
      <c r="G45" s="34">
        <f t="shared" si="4"/>
        <v>99.9992331547095</v>
      </c>
      <c r="H45" s="34">
        <f t="shared" si="5"/>
        <v>74.9187348256174</v>
      </c>
      <c r="I45" s="40">
        <f t="shared" si="6"/>
        <v>8068067.890000001</v>
      </c>
      <c r="J45" s="4"/>
      <c r="K45" s="19"/>
    </row>
    <row r="46" spans="1:11" s="20" customFormat="1" ht="73.5" customHeight="1">
      <c r="A46" s="58">
        <v>41051600</v>
      </c>
      <c r="B46" s="49" t="s">
        <v>44</v>
      </c>
      <c r="C46" s="48">
        <v>226000.35</v>
      </c>
      <c r="D46" s="32">
        <v>19843.19</v>
      </c>
      <c r="E46" s="48">
        <v>19843.19</v>
      </c>
      <c r="F46" s="48">
        <v>19843.19</v>
      </c>
      <c r="G46" s="34">
        <f t="shared" si="4"/>
        <v>100</v>
      </c>
      <c r="H46" s="34">
        <f t="shared" si="5"/>
        <v>100</v>
      </c>
      <c r="I46" s="40">
        <f t="shared" si="6"/>
        <v>-206157.16</v>
      </c>
      <c r="J46" s="4"/>
      <c r="K46" s="19"/>
    </row>
    <row r="47" spans="1:11" s="20" customFormat="1" ht="120" customHeight="1">
      <c r="A47" s="58">
        <v>41052000</v>
      </c>
      <c r="B47" s="49" t="s">
        <v>25</v>
      </c>
      <c r="C47" s="48">
        <v>1910000</v>
      </c>
      <c r="D47" s="32">
        <v>527710.06</v>
      </c>
      <c r="E47" s="48">
        <v>527710.06</v>
      </c>
      <c r="F47" s="48">
        <v>527710.06</v>
      </c>
      <c r="G47" s="34">
        <f t="shared" si="4"/>
        <v>100</v>
      </c>
      <c r="H47" s="34">
        <f t="shared" si="5"/>
        <v>100</v>
      </c>
      <c r="I47" s="40">
        <f t="shared" si="6"/>
        <v>-1382289.94</v>
      </c>
      <c r="J47" s="4"/>
      <c r="K47" s="19"/>
    </row>
    <row r="48" spans="1:11" s="20" customFormat="1" ht="114" customHeight="1">
      <c r="A48" s="58">
        <v>41053300</v>
      </c>
      <c r="B48" s="51" t="s">
        <v>35</v>
      </c>
      <c r="C48" s="32">
        <v>1830000</v>
      </c>
      <c r="D48" s="32">
        <v>1475000</v>
      </c>
      <c r="E48" s="32">
        <v>984000</v>
      </c>
      <c r="F48" s="32">
        <v>959000</v>
      </c>
      <c r="G48" s="34">
        <f t="shared" si="4"/>
        <v>97.45934959349594</v>
      </c>
      <c r="H48" s="34">
        <f t="shared" si="5"/>
        <v>65.01694915254237</v>
      </c>
      <c r="I48" s="40">
        <f t="shared" si="6"/>
        <v>-871000</v>
      </c>
      <c r="J48" s="4"/>
      <c r="K48" s="19"/>
    </row>
    <row r="49" spans="1:11" s="20" customFormat="1" ht="39" customHeight="1">
      <c r="A49" s="59">
        <v>41053900</v>
      </c>
      <c r="B49" s="50" t="s">
        <v>36</v>
      </c>
      <c r="C49" s="48">
        <v>2032938.94</v>
      </c>
      <c r="D49" s="32">
        <v>1673450</v>
      </c>
      <c r="E49" s="48">
        <v>1610550</v>
      </c>
      <c r="F49" s="48">
        <v>1344202</v>
      </c>
      <c r="G49" s="34">
        <f t="shared" si="4"/>
        <v>83.46229548911862</v>
      </c>
      <c r="H49" s="34">
        <f t="shared" si="5"/>
        <v>80.32519645044668</v>
      </c>
      <c r="I49" s="40">
        <f t="shared" si="6"/>
        <v>-688736.94</v>
      </c>
      <c r="J49" s="4"/>
      <c r="K49" s="19"/>
    </row>
    <row r="50" spans="1:11" s="20" customFormat="1" ht="89.25" customHeight="1">
      <c r="A50" s="58">
        <v>41053000</v>
      </c>
      <c r="B50" s="52" t="s">
        <v>41</v>
      </c>
      <c r="C50" s="48"/>
      <c r="D50" s="32"/>
      <c r="E50" s="48"/>
      <c r="F50" s="48"/>
      <c r="G50" s="34" t="e">
        <f t="shared" si="4"/>
        <v>#DIV/0!</v>
      </c>
      <c r="H50" s="34" t="e">
        <f t="shared" si="5"/>
        <v>#DIV/0!</v>
      </c>
      <c r="I50" s="40">
        <f t="shared" si="6"/>
        <v>0</v>
      </c>
      <c r="J50" s="4"/>
      <c r="K50" s="19"/>
    </row>
    <row r="51" spans="1:12" s="18" customFormat="1" ht="33" customHeight="1">
      <c r="A51" s="13"/>
      <c r="B51" s="42" t="s">
        <v>4</v>
      </c>
      <c r="C51" s="37">
        <f>SUM(C22+C23)</f>
        <v>617805644.5400001</v>
      </c>
      <c r="D51" s="37">
        <f>SUM(D22+D23)</f>
        <v>603974608.25</v>
      </c>
      <c r="E51" s="37">
        <f>SUM(E22+E23)</f>
        <v>460665582.6</v>
      </c>
      <c r="F51" s="37">
        <f>SUM(F22+F23)</f>
        <v>446174046.25999993</v>
      </c>
      <c r="G51" s="38">
        <f>SUM(F51/E51)*100</f>
        <v>96.85421770425961</v>
      </c>
      <c r="H51" s="38">
        <f>SUM(F51/D51)*100</f>
        <v>73.87298077857562</v>
      </c>
      <c r="I51" s="53">
        <f>SUM(I22+I23)</f>
        <v>-171631598.28000015</v>
      </c>
      <c r="J51" s="5">
        <f>SUM(F51/C51)*100</f>
        <v>72.21915989327161</v>
      </c>
      <c r="K51" s="21"/>
      <c r="L51" s="22">
        <v>150003350.29</v>
      </c>
    </row>
    <row r="52" spans="1:10" ht="35.25" customHeight="1">
      <c r="A52" s="13"/>
      <c r="B52" s="42" t="s">
        <v>2</v>
      </c>
      <c r="C52" s="37"/>
      <c r="D52" s="37"/>
      <c r="E52" s="37"/>
      <c r="F52" s="37"/>
      <c r="G52" s="38"/>
      <c r="H52" s="54"/>
      <c r="I52" s="55" t="s">
        <v>13</v>
      </c>
      <c r="J52" s="6"/>
    </row>
    <row r="53" spans="1:10" ht="42.75" customHeight="1">
      <c r="A53" s="36">
        <v>25000000</v>
      </c>
      <c r="B53" s="41" t="s">
        <v>5</v>
      </c>
      <c r="C53" s="32">
        <v>5414935.69</v>
      </c>
      <c r="D53" s="32">
        <v>1725987.66</v>
      </c>
      <c r="E53" s="32">
        <v>1135275</v>
      </c>
      <c r="F53" s="32">
        <v>1375907.09</v>
      </c>
      <c r="G53" s="34">
        <f aca="true" t="shared" si="7" ref="G53:G63">SUM(F53/E53)*100</f>
        <v>121.19592962057652</v>
      </c>
      <c r="H53" s="34">
        <f aca="true" t="shared" si="8" ref="H53:H65">SUM(F53/D53)*100</f>
        <v>79.71708731683516</v>
      </c>
      <c r="I53" s="40">
        <f aca="true" t="shared" si="9" ref="I53:I65">SUM(F53-C53)</f>
        <v>-4039028.6000000006</v>
      </c>
      <c r="J53" s="3">
        <f>SUM(F53/C53)*100</f>
        <v>25.409481640584357</v>
      </c>
    </row>
    <row r="54" spans="1:10" ht="60.75" customHeight="1" hidden="1">
      <c r="A54" s="36"/>
      <c r="B54" s="41"/>
      <c r="C54" s="32"/>
      <c r="D54" s="32"/>
      <c r="E54" s="32"/>
      <c r="F54" s="32"/>
      <c r="G54" s="54" t="e">
        <f t="shared" si="7"/>
        <v>#DIV/0!</v>
      </c>
      <c r="H54" s="34" t="e">
        <f t="shared" si="8"/>
        <v>#DIV/0!</v>
      </c>
      <c r="I54" s="40">
        <f t="shared" si="9"/>
        <v>0</v>
      </c>
      <c r="J54" s="3" t="e">
        <f>SUM(F54/C54)*100</f>
        <v>#DIV/0!</v>
      </c>
    </row>
    <row r="55" spans="1:10" ht="76.5" customHeight="1">
      <c r="A55" s="36">
        <v>31030000</v>
      </c>
      <c r="B55" s="41" t="s">
        <v>48</v>
      </c>
      <c r="C55" s="32">
        <v>4636212</v>
      </c>
      <c r="D55" s="32"/>
      <c r="E55" s="32"/>
      <c r="F55" s="32"/>
      <c r="G55" s="34" t="e">
        <f t="shared" si="7"/>
        <v>#DIV/0!</v>
      </c>
      <c r="H55" s="34" t="e">
        <f t="shared" si="8"/>
        <v>#DIV/0!</v>
      </c>
      <c r="I55" s="40">
        <f t="shared" si="9"/>
        <v>-4636212</v>
      </c>
      <c r="J55" s="3"/>
    </row>
    <row r="56" spans="1:10" ht="66.75" customHeight="1">
      <c r="A56" s="13"/>
      <c r="B56" s="42" t="s">
        <v>37</v>
      </c>
      <c r="C56" s="37">
        <f>SUM(C53:C55)</f>
        <v>10051147.690000001</v>
      </c>
      <c r="D56" s="37">
        <f>SUM(D53:D55)</f>
        <v>1725987.66</v>
      </c>
      <c r="E56" s="37">
        <f>SUM(E53:E55)</f>
        <v>1135275</v>
      </c>
      <c r="F56" s="37">
        <f>SUM(F53:F55)</f>
        <v>1375907.09</v>
      </c>
      <c r="G56" s="38">
        <f t="shared" si="7"/>
        <v>121.19592962057652</v>
      </c>
      <c r="H56" s="38">
        <f t="shared" si="8"/>
        <v>79.71708731683516</v>
      </c>
      <c r="I56" s="39">
        <f t="shared" si="9"/>
        <v>-8675240.600000001</v>
      </c>
      <c r="J56" s="3"/>
    </row>
    <row r="57" spans="1:10" ht="29.25" customHeight="1">
      <c r="A57" s="13">
        <v>40000000</v>
      </c>
      <c r="B57" s="14" t="s">
        <v>8</v>
      </c>
      <c r="C57" s="37">
        <f>SUM(C58)</f>
        <v>6033500</v>
      </c>
      <c r="D57" s="37">
        <f>SUM(D58)</f>
        <v>11137000</v>
      </c>
      <c r="E57" s="37">
        <f>SUM(E58)</f>
        <v>11137000</v>
      </c>
      <c r="F57" s="37">
        <f>SUM(F58)</f>
        <v>6594987</v>
      </c>
      <c r="G57" s="38">
        <f t="shared" si="7"/>
        <v>59.2169076052797</v>
      </c>
      <c r="H57" s="38">
        <f t="shared" si="8"/>
        <v>59.2169076052797</v>
      </c>
      <c r="I57" s="39">
        <f t="shared" si="9"/>
        <v>561487</v>
      </c>
      <c r="J57" s="3"/>
    </row>
    <row r="58" spans="1:10" ht="59.25" customHeight="1">
      <c r="A58" s="45">
        <v>41050000</v>
      </c>
      <c r="B58" s="46" t="s">
        <v>29</v>
      </c>
      <c r="C58" s="37">
        <f>SUM(C59:C61)</f>
        <v>6033500</v>
      </c>
      <c r="D58" s="37">
        <f>SUM(D59:D63)</f>
        <v>11137000</v>
      </c>
      <c r="E58" s="37">
        <f>SUM(E59:E63)</f>
        <v>11137000</v>
      </c>
      <c r="F58" s="37">
        <f>SUM(F59:F63)</f>
        <v>6594987</v>
      </c>
      <c r="G58" s="38">
        <f t="shared" si="7"/>
        <v>59.2169076052797</v>
      </c>
      <c r="H58" s="38">
        <f t="shared" si="8"/>
        <v>59.2169076052797</v>
      </c>
      <c r="I58" s="39">
        <f t="shared" si="9"/>
        <v>561487</v>
      </c>
      <c r="J58" s="3"/>
    </row>
    <row r="59" spans="1:10" ht="93.75" customHeight="1">
      <c r="A59" s="58">
        <v>41053300</v>
      </c>
      <c r="B59" s="49" t="s">
        <v>35</v>
      </c>
      <c r="C59" s="32">
        <v>550000</v>
      </c>
      <c r="D59" s="32"/>
      <c r="E59" s="32"/>
      <c r="F59" s="32"/>
      <c r="G59" s="34" t="e">
        <f t="shared" si="7"/>
        <v>#DIV/0!</v>
      </c>
      <c r="H59" s="34" t="e">
        <f t="shared" si="8"/>
        <v>#DIV/0!</v>
      </c>
      <c r="I59" s="40">
        <f t="shared" si="9"/>
        <v>-550000</v>
      </c>
      <c r="J59" s="3"/>
    </row>
    <row r="60" spans="1:10" ht="57.75" customHeight="1">
      <c r="A60" s="58">
        <v>41053600</v>
      </c>
      <c r="B60" s="49" t="s">
        <v>47</v>
      </c>
      <c r="C60" s="32">
        <v>1025000</v>
      </c>
      <c r="D60" s="32">
        <v>2105000</v>
      </c>
      <c r="E60" s="32">
        <v>2105000</v>
      </c>
      <c r="F60" s="32">
        <v>1700000</v>
      </c>
      <c r="G60" s="34">
        <f t="shared" si="7"/>
        <v>80.76009501187649</v>
      </c>
      <c r="H60" s="34">
        <f t="shared" si="8"/>
        <v>80.76009501187649</v>
      </c>
      <c r="I60" s="40">
        <f t="shared" si="9"/>
        <v>675000</v>
      </c>
      <c r="J60" s="3"/>
    </row>
    <row r="61" spans="1:12" ht="42.75" customHeight="1">
      <c r="A61" s="58">
        <v>41053900</v>
      </c>
      <c r="B61" s="49" t="s">
        <v>36</v>
      </c>
      <c r="C61" s="32">
        <v>4458500</v>
      </c>
      <c r="D61" s="32">
        <v>3745000</v>
      </c>
      <c r="E61" s="32">
        <v>3745000</v>
      </c>
      <c r="F61" s="32">
        <v>2894987</v>
      </c>
      <c r="G61" s="34">
        <f t="shared" si="7"/>
        <v>77.30272363150867</v>
      </c>
      <c r="H61" s="34">
        <f t="shared" si="8"/>
        <v>77.30272363150867</v>
      </c>
      <c r="I61" s="40">
        <f>SUM(F61-C61)</f>
        <v>-1563513</v>
      </c>
      <c r="J61" s="3">
        <f>SUM(F61/C61)*100</f>
        <v>64.93186049119659</v>
      </c>
      <c r="L61" s="23"/>
    </row>
    <row r="62" spans="1:12" ht="113.25" customHeight="1" hidden="1">
      <c r="A62" s="30"/>
      <c r="B62" s="41"/>
      <c r="C62" s="32"/>
      <c r="D62" s="32"/>
      <c r="E62" s="32"/>
      <c r="F62" s="32"/>
      <c r="G62" s="34" t="e">
        <f t="shared" si="7"/>
        <v>#DIV/0!</v>
      </c>
      <c r="H62" s="34" t="e">
        <f t="shared" si="8"/>
        <v>#DIV/0!</v>
      </c>
      <c r="I62" s="40">
        <f>SUM(F62-C62)</f>
        <v>0</v>
      </c>
      <c r="J62" s="3" t="e">
        <f>SUM(F62/C62)*100</f>
        <v>#DIV/0!</v>
      </c>
      <c r="L62" s="23"/>
    </row>
    <row r="63" spans="1:12" ht="155.25" customHeight="1">
      <c r="A63" s="30">
        <v>41054000</v>
      </c>
      <c r="B63" s="41" t="s">
        <v>61</v>
      </c>
      <c r="C63" s="32"/>
      <c r="D63" s="32">
        <v>5287000</v>
      </c>
      <c r="E63" s="32">
        <v>5287000</v>
      </c>
      <c r="F63" s="32">
        <v>2000000</v>
      </c>
      <c r="G63" s="34">
        <f t="shared" si="7"/>
        <v>37.82863627766219</v>
      </c>
      <c r="H63" s="34">
        <f t="shared" si="8"/>
        <v>37.82863627766219</v>
      </c>
      <c r="I63" s="40">
        <f>SUM(F63-C63)</f>
        <v>2000000</v>
      </c>
      <c r="J63" s="3"/>
      <c r="L63" s="23"/>
    </row>
    <row r="64" spans="1:12" ht="50.25" customHeight="1">
      <c r="A64" s="13"/>
      <c r="B64" s="42" t="s">
        <v>6</v>
      </c>
      <c r="C64" s="56">
        <f>SUM(C56:C57)</f>
        <v>16084647.690000001</v>
      </c>
      <c r="D64" s="56">
        <f>SUM(D56:D57)</f>
        <v>12862987.66</v>
      </c>
      <c r="E64" s="56">
        <f>SUM(E56:E57)</f>
        <v>12272275</v>
      </c>
      <c r="F64" s="56">
        <f>SUM(F56:F57)</f>
        <v>7970894.09</v>
      </c>
      <c r="G64" s="38">
        <f>SUM(F64/E64)*100</f>
        <v>64.95041946175424</v>
      </c>
      <c r="H64" s="38">
        <f t="shared" si="8"/>
        <v>61.96767267986324</v>
      </c>
      <c r="I64" s="39">
        <f t="shared" si="9"/>
        <v>-8113753.6000000015</v>
      </c>
      <c r="J64" s="7">
        <f>SUM(F64/C64)*100</f>
        <v>49.5559134624726</v>
      </c>
      <c r="L64" s="15">
        <v>1610219.18</v>
      </c>
    </row>
    <row r="65" spans="1:10" ht="40.5" customHeight="1">
      <c r="A65" s="13"/>
      <c r="B65" s="42" t="s">
        <v>7</v>
      </c>
      <c r="C65" s="56">
        <f>C51+C64</f>
        <v>633890292.2300001</v>
      </c>
      <c r="D65" s="56">
        <f>D51+D64</f>
        <v>616837595.91</v>
      </c>
      <c r="E65" s="56">
        <f>E51+E64</f>
        <v>472937857.6</v>
      </c>
      <c r="F65" s="56">
        <f>F51+F64</f>
        <v>454144940.3499999</v>
      </c>
      <c r="G65" s="38">
        <f>SUM(F65/E65)*100</f>
        <v>96.0263453331125</v>
      </c>
      <c r="H65" s="38">
        <f t="shared" si="8"/>
        <v>73.62471797459345</v>
      </c>
      <c r="I65" s="39">
        <f t="shared" si="9"/>
        <v>-179745351.88000023</v>
      </c>
      <c r="J65" s="7">
        <f>SUM(F65/C65)*100</f>
        <v>71.64409140142162</v>
      </c>
    </row>
    <row r="66" spans="1:10" ht="43.5" customHeight="1">
      <c r="A66" s="9" t="s">
        <v>40</v>
      </c>
      <c r="B66" s="9"/>
      <c r="C66" s="10"/>
      <c r="D66" s="10"/>
      <c r="E66" s="10"/>
      <c r="F66" s="10"/>
      <c r="G66" s="10" t="s">
        <v>20</v>
      </c>
      <c r="H66" s="10"/>
      <c r="I66" s="10"/>
      <c r="J66" s="8"/>
    </row>
    <row r="67" spans="1:10" ht="15.75">
      <c r="A67" s="16"/>
      <c r="B67" s="16"/>
      <c r="C67" s="16"/>
      <c r="D67" s="16"/>
      <c r="E67" s="16"/>
      <c r="F67" s="16"/>
      <c r="G67" s="16"/>
      <c r="H67" s="16"/>
      <c r="I67" s="16"/>
      <c r="J67" s="16"/>
    </row>
  </sheetData>
  <sheetProtection/>
  <mergeCells count="3">
    <mergeCell ref="A2:J2"/>
    <mergeCell ref="A7:J7"/>
    <mergeCell ref="A8:J9"/>
  </mergeCells>
  <printOptions/>
  <pageMargins left="0.49" right="0.19" top="0.16" bottom="0.23" header="0.19" footer="0.2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ФинУпр</cp:lastModifiedBy>
  <cp:lastPrinted>2019-10-21T12:58:25Z</cp:lastPrinted>
  <dcterms:created xsi:type="dcterms:W3CDTF">2003-03-17T11:10:21Z</dcterms:created>
  <dcterms:modified xsi:type="dcterms:W3CDTF">2019-10-21T12:59:47Z</dcterms:modified>
  <cp:category/>
  <cp:version/>
  <cp:contentType/>
  <cp:contentStatus/>
</cp:coreProperties>
</file>