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(3)'!$A$1:$J$61</definedName>
  </definedNames>
  <calcPr fullCalcOnLoad="1"/>
</workbook>
</file>

<file path=xl/sharedStrings.xml><?xml version="1.0" encoding="utf-8"?>
<sst xmlns="http://schemas.openxmlformats.org/spreadsheetml/2006/main" count="64" uniqueCount="59">
  <si>
    <t>ЗАГАЛЬНИЙ  ФОНД</t>
  </si>
  <si>
    <t>Код</t>
  </si>
  <si>
    <t>СПЕЦІАЛЬНИЙ ФОНД</t>
  </si>
  <si>
    <t>Найменування доходів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</si>
  <si>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</si>
  <si>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</si>
  <si>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</si>
  <si>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</si>
  <si>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 xml:space="preserve"> Офіційні трансферти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</si>
  <si>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</si>
  <si>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</si>
  <si>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</si>
  <si>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</si>
  <si>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</si>
  <si>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</si>
  <si>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</si>
  <si>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</si>
  <si>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</si>
  <si>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</si>
  <si>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</si>
  <si>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Ганна Кравчук</t>
  </si>
  <si>
    <t>Рентна плата за користування надрами для видобування природнього газу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</si>
  <si>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</si>
  <si>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</si>
  <si>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</si>
  <si>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</si>
  <si>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</si>
  <si>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Дотаціш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</si>
  <si>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</si>
  <si>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</si>
  <si>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</si>
  <si>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</si>
  <si>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</si>
  <si>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</si>
  <si>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</si>
  <si>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</si>
  <si>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Всього доходів спеціального фонду  (без урахування трансфертів)</t>
  </si>
  <si>
    <t>Податок  та збір на доходи  фізичних осіб</t>
  </si>
  <si>
    <t>Інші  надходження</t>
  </si>
  <si>
    <t xml:space="preserve"> Начальник фінансового управління </t>
  </si>
  <si>
    <t xml:space="preserve"> План з урахуванням змін на  2019 рік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</si>
  <si>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</si>
  <si>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надходження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</si>
  <si>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</si>
  <si>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</si>
  <si>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</si>
  <si>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</si>
  <si>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здійснення природоохоронних заходів</t>
  </si>
  <si>
    <t xml:space="preserve"> Відсоток виконання до плану  з урахуванням змін на  2019 рік </t>
  </si>
  <si>
    <t xml:space="preserve">                                               за  доходами  загального та спеціального фондів  за І півріччя 2019 року</t>
  </si>
  <si>
    <t xml:space="preserve"> План з урахуванням змін на І півріччя  2019 року</t>
  </si>
  <si>
    <t xml:space="preserve"> Надходження за  І півріччя   2019 року</t>
  </si>
  <si>
    <t xml:space="preserve"> Відсоток виконання до уточненого призначення на І півріччя 2019 року</t>
  </si>
  <si>
    <t>Збільшення/ зменшення надходжень  за  І півріччя 2019 р. до  надходжень за  І півріччя 2018 р. (+;-)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</si>
  <si>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</si>
  <si>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</si>
  <si>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</si>
  <si>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Надходження за І півріччя 2018 року </t>
  </si>
  <si>
    <t>Кошти від відчуження майна, що належить Автономній Республіці Крим та майна, що перебуває в комунальній власності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</si>
</sst>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#0.00"/>
  </numFmts>
  <fonts count="46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2" fontId="3" fillId="33" borderId="10" xfId="52" applyNumberFormat="1" applyFont="1" applyFill="1" applyBorder="1" applyAlignment="1" applyProtection="1">
      <alignment horizontal="center" vertical="center" wrapText="1"/>
      <protection/>
    </xf>
    <xf numFmtId="172" fontId="3" fillId="34" borderId="10" xfId="52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38" borderId="10" xfId="52" applyNumberFormat="1" applyFont="1" applyFill="1" applyBorder="1" applyAlignment="1" applyProtection="1">
      <alignment horizontal="center" vertical="center" wrapText="1"/>
      <protection/>
    </xf>
    <xf numFmtId="3" fontId="3" fillId="38" borderId="0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34" borderId="10" xfId="52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172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0" xfId="52" applyFont="1" applyFill="1" applyBorder="1" applyAlignment="1" applyProtection="1">
      <alignment vertical="center" wrapText="1"/>
      <protection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52" applyFont="1" applyFill="1" applyBorder="1" applyAlignment="1" applyProtection="1">
      <alignment vertical="center" wrapText="1"/>
      <protection/>
    </xf>
    <xf numFmtId="2" fontId="11" fillId="34" borderId="10" xfId="52" applyNumberFormat="1" applyFont="1" applyFill="1" applyBorder="1" applyAlignment="1" applyProtection="1">
      <alignment horizontal="center" vertical="center" wrapText="1"/>
      <protection/>
    </xf>
    <xf numFmtId="172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2" fontId="10" fillId="0" borderId="12" xfId="52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34" borderId="10" xfId="0" applyFont="1" applyFill="1" applyBorder="1" applyAlignment="1" applyProtection="1">
      <alignment vertical="center" wrapText="1"/>
      <protection hidden="1"/>
    </xf>
    <xf numFmtId="2" fontId="11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87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34" borderId="10" xfId="52" applyNumberFormat="1" applyFont="1" applyFill="1" applyBorder="1" applyAlignment="1" applyProtection="1">
      <alignment horizontal="center" vertical="center" wrapText="1"/>
      <protection/>
    </xf>
    <xf numFmtId="172" fontId="10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75" zoomScaleNormal="75" zoomScalePageLayoutView="0" workbookViewId="0" topLeftCell="A1">
      <pane xSplit="2" ySplit="12" topLeftCell="C2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60" sqref="F60"/>
    </sheetView>
  </sheetViews>
  <sheetFormatPr defaultColWidth="9.00390625" defaultRowHeight="12.75"/>
  <cols>
    <col min="1" max="1" width="12.625" style="15" customWidth="1"/>
    <col min="2" max="2" width="41.75390625" style="15" customWidth="1"/>
    <col min="3" max="3" width="17.875" style="15" customWidth="1"/>
    <col min="4" max="4" width="18.25390625" style="15" customWidth="1"/>
    <col min="5" max="5" width="17.75390625" style="15" customWidth="1"/>
    <col min="6" max="6" width="17.375" style="15" customWidth="1"/>
    <col min="7" max="7" width="17.625" style="15" customWidth="1"/>
    <col min="8" max="8" width="15.875" style="15" customWidth="1"/>
    <col min="9" max="9" width="19.125" style="15" customWidth="1"/>
    <col min="10" max="10" width="0.2421875" style="15" hidden="1" customWidth="1"/>
    <col min="11" max="11" width="0.12890625" style="15" hidden="1" customWidth="1"/>
    <col min="12" max="12" width="14.375" style="15" hidden="1" customWidth="1"/>
    <col min="13" max="13" width="0.875" style="15" hidden="1" customWidth="1"/>
    <col min="14" max="16384" width="9.125" style="15" customWidth="1"/>
  </cols>
  <sheetData>
    <row r="1" spans="1:10" ht="18.7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7.25" customHeight="1">
      <c r="A3" s="16"/>
      <c r="B3" s="16"/>
      <c r="C3" s="16"/>
      <c r="D3" s="16"/>
      <c r="E3" s="16"/>
      <c r="F3" s="17"/>
      <c r="G3" s="17"/>
      <c r="H3" s="17"/>
      <c r="I3" s="16" t="s">
        <v>11</v>
      </c>
      <c r="J3" s="16" t="s">
        <v>11</v>
      </c>
    </row>
    <row r="4" spans="1:10" ht="15.75" hidden="1">
      <c r="A4" s="18"/>
      <c r="B4" s="18"/>
      <c r="C4" s="17"/>
      <c r="D4" s="17"/>
      <c r="E4" s="17"/>
      <c r="F4" s="17"/>
      <c r="G4" s="17"/>
      <c r="H4" s="17"/>
      <c r="I4" s="17"/>
      <c r="J4" s="17"/>
    </row>
    <row r="5" spans="1:10" ht="8.25" customHeight="1" hidden="1">
      <c r="A5" s="18"/>
      <c r="B5" s="18"/>
      <c r="C5" s="17"/>
      <c r="D5" s="17"/>
      <c r="E5" s="17"/>
      <c r="F5" s="17"/>
      <c r="G5" s="17"/>
      <c r="H5" s="17"/>
      <c r="I5" s="17"/>
      <c r="J5" s="17"/>
    </row>
    <row r="6" spans="1:10" ht="12.75" customHeight="1" hidden="1">
      <c r="A6" s="18"/>
      <c r="B6" s="18"/>
      <c r="C6" s="19"/>
      <c r="D6" s="19"/>
      <c r="E6" s="19"/>
      <c r="F6" s="17"/>
      <c r="G6" s="17"/>
      <c r="H6" s="17"/>
      <c r="I6" s="17"/>
      <c r="J6" s="17"/>
    </row>
    <row r="7" spans="1:10" ht="15.75" hidden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8.75" customHeight="1" hidden="1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0" ht="23.25" customHeight="1" hidden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21.7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6.5" customHeight="1">
      <c r="A11" s="28" t="s">
        <v>1</v>
      </c>
      <c r="B11" s="29" t="s">
        <v>3</v>
      </c>
      <c r="C11" s="30" t="s">
        <v>57</v>
      </c>
      <c r="D11" s="30" t="s">
        <v>40</v>
      </c>
      <c r="E11" s="30" t="s">
        <v>50</v>
      </c>
      <c r="F11" s="30" t="s">
        <v>51</v>
      </c>
      <c r="G11" s="30" t="s">
        <v>52</v>
      </c>
      <c r="H11" s="30" t="s">
        <v>48</v>
      </c>
      <c r="I11" s="30" t="s">
        <v>53</v>
      </c>
      <c r="J11" s="1" t="s">
        <v>10</v>
      </c>
    </row>
    <row r="12" spans="1:10" ht="23.25" customHeight="1">
      <c r="A12" s="13"/>
      <c r="B12" s="14" t="s">
        <v>0</v>
      </c>
      <c r="C12" s="14"/>
      <c r="D12" s="14"/>
      <c r="E12" s="14"/>
      <c r="F12" s="2"/>
      <c r="G12" s="2"/>
      <c r="H12" s="2"/>
      <c r="I12" s="2"/>
      <c r="J12" s="2"/>
    </row>
    <row r="13" spans="1:10" ht="34.5" customHeight="1">
      <c r="A13" s="31">
        <v>11010000</v>
      </c>
      <c r="B13" s="31" t="s">
        <v>37</v>
      </c>
      <c r="C13" s="32">
        <v>16981206.86</v>
      </c>
      <c r="D13" s="33">
        <v>39882900</v>
      </c>
      <c r="E13" s="33">
        <v>19475000</v>
      </c>
      <c r="F13" s="32">
        <v>19429085.63</v>
      </c>
      <c r="G13" s="34">
        <f aca="true" t="shared" si="0" ref="G13:G27">SUM(F13/E13)*100</f>
        <v>99.7642394351733</v>
      </c>
      <c r="H13" s="34">
        <f aca="true" t="shared" si="1" ref="H13:H26">SUM(F13/D13)*100</f>
        <v>48.715328198300526</v>
      </c>
      <c r="I13" s="34">
        <f aca="true" t="shared" si="2" ref="I13:I25">SUM(F13-C13)</f>
        <v>2447878.7699999996</v>
      </c>
      <c r="J13" s="3">
        <f>SUM(F13/C13)*100</f>
        <v>114.41522260567997</v>
      </c>
    </row>
    <row r="14" spans="1:10" ht="86.25" customHeight="1">
      <c r="A14" s="31">
        <v>13010100</v>
      </c>
      <c r="B14" s="31" t="s">
        <v>41</v>
      </c>
      <c r="C14" s="32"/>
      <c r="D14" s="33"/>
      <c r="E14" s="33"/>
      <c r="F14" s="32">
        <v>33933.94</v>
      </c>
      <c r="G14" s="34" t="e">
        <f t="shared" si="0"/>
        <v>#DIV/0!</v>
      </c>
      <c r="H14" s="34" t="e">
        <f t="shared" si="1"/>
        <v>#DIV/0!</v>
      </c>
      <c r="I14" s="34">
        <f t="shared" si="2"/>
        <v>33933.94</v>
      </c>
      <c r="J14" s="3"/>
    </row>
    <row r="15" spans="1:10" ht="56.25" customHeight="1">
      <c r="A15" s="31">
        <v>13030800</v>
      </c>
      <c r="B15" s="31" t="s">
        <v>21</v>
      </c>
      <c r="C15" s="32">
        <v>75967.57</v>
      </c>
      <c r="D15" s="33">
        <v>100000</v>
      </c>
      <c r="E15" s="33">
        <v>42000</v>
      </c>
      <c r="F15" s="32">
        <v>23604.05</v>
      </c>
      <c r="G15" s="34">
        <f t="shared" si="0"/>
        <v>56.20011904761905</v>
      </c>
      <c r="H15" s="34">
        <f t="shared" si="1"/>
        <v>23.604049999999997</v>
      </c>
      <c r="I15" s="34">
        <f t="shared" si="2"/>
        <v>-52363.520000000004</v>
      </c>
      <c r="J15" s="3"/>
    </row>
    <row r="16" spans="1:10" ht="31.5" customHeight="1">
      <c r="A16" s="31">
        <v>21080500</v>
      </c>
      <c r="B16" s="31" t="s">
        <v>42</v>
      </c>
      <c r="C16" s="32"/>
      <c r="D16" s="33"/>
      <c r="E16" s="33"/>
      <c r="F16" s="32">
        <v>17412.58</v>
      </c>
      <c r="G16" s="34" t="e">
        <f t="shared" si="0"/>
        <v>#DIV/0!</v>
      </c>
      <c r="H16" s="34" t="e">
        <f t="shared" si="1"/>
        <v>#DIV/0!</v>
      </c>
      <c r="I16" s="34">
        <f t="shared" si="2"/>
        <v>17412.58</v>
      </c>
      <c r="J16" s="3"/>
    </row>
    <row r="17" spans="1:10" ht="86.25" customHeight="1">
      <c r="A17" s="35">
        <v>22010300</v>
      </c>
      <c r="B17" s="31" t="s">
        <v>18</v>
      </c>
      <c r="C17" s="32">
        <v>33941.81</v>
      </c>
      <c r="D17" s="33">
        <v>48000</v>
      </c>
      <c r="E17" s="33">
        <v>19000</v>
      </c>
      <c r="F17" s="32">
        <v>39181</v>
      </c>
      <c r="G17" s="34">
        <f t="shared" si="0"/>
        <v>206.2157894736842</v>
      </c>
      <c r="H17" s="34">
        <f t="shared" si="1"/>
        <v>81.62708333333333</v>
      </c>
      <c r="I17" s="34">
        <f t="shared" si="2"/>
        <v>5239.190000000002</v>
      </c>
      <c r="J17" s="3"/>
    </row>
    <row r="18" spans="1:10" ht="57" customHeight="1">
      <c r="A18" s="35">
        <v>22012600</v>
      </c>
      <c r="B18" s="31" t="s">
        <v>19</v>
      </c>
      <c r="C18" s="32">
        <v>185953.86</v>
      </c>
      <c r="D18" s="33">
        <v>350000</v>
      </c>
      <c r="E18" s="33">
        <v>130000</v>
      </c>
      <c r="F18" s="32">
        <v>216043.8</v>
      </c>
      <c r="G18" s="34">
        <f t="shared" si="0"/>
        <v>166.18753846153845</v>
      </c>
      <c r="H18" s="34">
        <f t="shared" si="1"/>
        <v>61.72679999999999</v>
      </c>
      <c r="I18" s="34">
        <f t="shared" si="2"/>
        <v>30089.940000000002</v>
      </c>
      <c r="J18" s="3"/>
    </row>
    <row r="19" spans="1:10" ht="69.75" customHeight="1">
      <c r="A19" s="35">
        <v>22080400</v>
      </c>
      <c r="B19" s="31" t="s">
        <v>12</v>
      </c>
      <c r="C19" s="32">
        <v>56568.4</v>
      </c>
      <c r="D19" s="33">
        <v>300000</v>
      </c>
      <c r="E19" s="33">
        <v>135000</v>
      </c>
      <c r="F19" s="32">
        <v>203359.26</v>
      </c>
      <c r="G19" s="34">
        <f t="shared" si="0"/>
        <v>150.6364888888889</v>
      </c>
      <c r="H19" s="34">
        <f t="shared" si="1"/>
        <v>67.78642</v>
      </c>
      <c r="I19" s="34">
        <f t="shared" si="2"/>
        <v>146790.86000000002</v>
      </c>
      <c r="J19" s="3">
        <f>SUM(F19/C19)*100</f>
        <v>359.49268496192224</v>
      </c>
    </row>
    <row r="20" spans="1:10" ht="155.25" customHeight="1">
      <c r="A20" s="35">
        <v>22130000</v>
      </c>
      <c r="B20" s="31" t="s">
        <v>46</v>
      </c>
      <c r="C20" s="32"/>
      <c r="D20" s="33"/>
      <c r="E20" s="33"/>
      <c r="F20" s="32">
        <v>1703</v>
      </c>
      <c r="G20" s="34" t="e">
        <f t="shared" si="0"/>
        <v>#DIV/0!</v>
      </c>
      <c r="H20" s="34" t="e">
        <f t="shared" si="1"/>
        <v>#DIV/0!</v>
      </c>
      <c r="I20" s="34">
        <f t="shared" si="2"/>
        <v>1703</v>
      </c>
      <c r="J20" s="3"/>
    </row>
    <row r="21" spans="1:10" ht="28.5" customHeight="1">
      <c r="A21" s="35">
        <v>24060300</v>
      </c>
      <c r="B21" s="31" t="s">
        <v>38</v>
      </c>
      <c r="C21" s="32">
        <v>823.8</v>
      </c>
      <c r="D21" s="33">
        <v>2000</v>
      </c>
      <c r="E21" s="33">
        <v>995</v>
      </c>
      <c r="F21" s="32">
        <v>2188.36</v>
      </c>
      <c r="G21" s="34">
        <f t="shared" si="0"/>
        <v>219.9356783919598</v>
      </c>
      <c r="H21" s="34">
        <f t="shared" si="1"/>
        <v>109.41800000000002</v>
      </c>
      <c r="I21" s="34">
        <f t="shared" si="2"/>
        <v>1364.5600000000002</v>
      </c>
      <c r="J21" s="3">
        <f>SUM(F21/C21)*100</f>
        <v>265.6421461519787</v>
      </c>
    </row>
    <row r="22" spans="1:10" s="21" customFormat="1" ht="42.75" customHeight="1">
      <c r="A22" s="36"/>
      <c r="B22" s="37" t="s">
        <v>9</v>
      </c>
      <c r="C22" s="38">
        <f>SUM(C13:C21)</f>
        <v>17334462.299999997</v>
      </c>
      <c r="D22" s="38">
        <f>SUM(D13:D21)</f>
        <v>40682900</v>
      </c>
      <c r="E22" s="38">
        <f>SUM(E13:E21)</f>
        <v>19801995</v>
      </c>
      <c r="F22" s="38">
        <f>SUM(F13:F21)</f>
        <v>19966511.62</v>
      </c>
      <c r="G22" s="39">
        <f t="shared" si="0"/>
        <v>100.83080830997079</v>
      </c>
      <c r="H22" s="39">
        <f t="shared" si="1"/>
        <v>49.078388266323195</v>
      </c>
      <c r="I22" s="40">
        <f t="shared" si="2"/>
        <v>2632049.320000004</v>
      </c>
      <c r="J22" s="4">
        <f>SUM(F22/C22)*100</f>
        <v>115.18391095407674</v>
      </c>
    </row>
    <row r="23" spans="1:13" s="21" customFormat="1" ht="32.25" customHeight="1">
      <c r="A23" s="36">
        <v>40000000</v>
      </c>
      <c r="B23" s="37" t="s">
        <v>8</v>
      </c>
      <c r="C23" s="38">
        <f>SUM(C24)</f>
        <v>460499261.94000006</v>
      </c>
      <c r="D23" s="38">
        <f>SUM(D24)</f>
        <v>560529993.19</v>
      </c>
      <c r="E23" s="38">
        <f>SUM(E24)</f>
        <v>312758162.53999996</v>
      </c>
      <c r="F23" s="38">
        <f>SUM(F24)</f>
        <v>303531830.15999997</v>
      </c>
      <c r="G23" s="39">
        <f t="shared" si="0"/>
        <v>97.05001068395137</v>
      </c>
      <c r="H23" s="39">
        <f t="shared" si="1"/>
        <v>54.15086326292504</v>
      </c>
      <c r="I23" s="40">
        <f t="shared" si="2"/>
        <v>-156967431.7800001</v>
      </c>
      <c r="J23" s="11">
        <f>SUM(J27+J26)</f>
        <v>77.51378130945477</v>
      </c>
      <c r="K23" s="11">
        <f>SUM(K27+K26)</f>
        <v>0</v>
      </c>
      <c r="L23" s="11">
        <f>SUM(L27+L26)</f>
        <v>0</v>
      </c>
      <c r="M23" s="11">
        <f>SUM(M27+M26)</f>
        <v>0</v>
      </c>
    </row>
    <row r="24" spans="1:13" s="21" customFormat="1" ht="34.5" customHeight="1">
      <c r="A24" s="36">
        <v>41000000</v>
      </c>
      <c r="B24" s="37" t="s">
        <v>24</v>
      </c>
      <c r="C24" s="38">
        <f>SUM(C25+C27+C31+C33)</f>
        <v>460499261.94000006</v>
      </c>
      <c r="D24" s="38">
        <f>SUM(D25+D27+D31+D33)</f>
        <v>560529993.19</v>
      </c>
      <c r="E24" s="38">
        <f>SUM(E25+E27+E31+E33)</f>
        <v>312758162.53999996</v>
      </c>
      <c r="F24" s="38">
        <f>SUM(F25+F27+F31+F33)</f>
        <v>303531830.15999997</v>
      </c>
      <c r="G24" s="39">
        <f t="shared" si="0"/>
        <v>97.05001068395137</v>
      </c>
      <c r="H24" s="39">
        <f t="shared" si="1"/>
        <v>54.15086326292504</v>
      </c>
      <c r="I24" s="40">
        <f t="shared" si="2"/>
        <v>-156967431.7800001</v>
      </c>
      <c r="J24" s="11"/>
      <c r="K24" s="12"/>
      <c r="L24" s="12"/>
      <c r="M24" s="12"/>
    </row>
    <row r="25" spans="1:13" s="21" customFormat="1" ht="36.75" customHeight="1">
      <c r="A25" s="36">
        <v>41020000</v>
      </c>
      <c r="B25" s="37" t="s">
        <v>25</v>
      </c>
      <c r="C25" s="38">
        <f>SUM(C26)</f>
        <v>19974600</v>
      </c>
      <c r="D25" s="38">
        <f>SUM(D26)</f>
        <v>40970100</v>
      </c>
      <c r="E25" s="38">
        <f>SUM(E26)</f>
        <v>20865300</v>
      </c>
      <c r="F25" s="38">
        <f>SUM(F26)</f>
        <v>20865300</v>
      </c>
      <c r="G25" s="39">
        <f t="shared" si="0"/>
        <v>100</v>
      </c>
      <c r="H25" s="39">
        <f t="shared" si="1"/>
        <v>50.928115869866076</v>
      </c>
      <c r="I25" s="40">
        <f t="shared" si="2"/>
        <v>890700</v>
      </c>
      <c r="J25" s="11"/>
      <c r="K25" s="12"/>
      <c r="L25" s="12"/>
      <c r="M25" s="12"/>
    </row>
    <row r="26" spans="1:10" s="22" customFormat="1" ht="28.5" customHeight="1">
      <c r="A26" s="35">
        <v>41020100</v>
      </c>
      <c r="B26" s="31" t="s">
        <v>17</v>
      </c>
      <c r="C26" s="33">
        <v>19974600</v>
      </c>
      <c r="D26" s="41">
        <v>40970100</v>
      </c>
      <c r="E26" s="42">
        <v>20865300</v>
      </c>
      <c r="F26" s="33">
        <v>20865300</v>
      </c>
      <c r="G26" s="34">
        <f t="shared" si="0"/>
        <v>100</v>
      </c>
      <c r="H26" s="43">
        <f t="shared" si="1"/>
        <v>50.928115869866076</v>
      </c>
      <c r="I26" s="44">
        <f>F26-C26</f>
        <v>890700</v>
      </c>
      <c r="J26" s="3"/>
    </row>
    <row r="27" spans="1:11" s="24" customFormat="1" ht="44.25" customHeight="1">
      <c r="A27" s="36">
        <v>41030000</v>
      </c>
      <c r="B27" s="37" t="s">
        <v>26</v>
      </c>
      <c r="C27" s="38">
        <f>SUM(C28:C29)</f>
        <v>92244500</v>
      </c>
      <c r="D27" s="38">
        <f>SUM(D28:D30)</f>
        <v>127948300</v>
      </c>
      <c r="E27" s="38">
        <f>SUM(E28:E30)</f>
        <v>71502200</v>
      </c>
      <c r="F27" s="38">
        <f>SUM(F28:F30)</f>
        <v>71502200</v>
      </c>
      <c r="G27" s="39">
        <f t="shared" si="0"/>
        <v>100</v>
      </c>
      <c r="H27" s="39">
        <f>SUM(F27/D27)*100</f>
        <v>55.88366551177312</v>
      </c>
      <c r="I27" s="40">
        <f aca="true" t="shared" si="3" ref="I27:I33">SUM(F27-C27)</f>
        <v>-20742300</v>
      </c>
      <c r="J27" s="4">
        <f>SUM(F27/C27)*100</f>
        <v>77.51378130945477</v>
      </c>
      <c r="K27" s="23"/>
    </row>
    <row r="28" spans="1:11" s="24" customFormat="1" ht="44.25" customHeight="1">
      <c r="A28" s="35">
        <v>41033900</v>
      </c>
      <c r="B28" s="31" t="s">
        <v>15</v>
      </c>
      <c r="C28" s="32">
        <v>68334500</v>
      </c>
      <c r="D28" s="33">
        <v>98707700</v>
      </c>
      <c r="E28" s="32">
        <v>56361000</v>
      </c>
      <c r="F28" s="32">
        <v>56361000</v>
      </c>
      <c r="G28" s="34">
        <f aca="true" t="shared" si="4" ref="G28:G45">SUM(F28/E28)*100</f>
        <v>100</v>
      </c>
      <c r="H28" s="34">
        <f aca="true" t="shared" si="5" ref="H28:H45">SUM(F28/D28)*100</f>
        <v>57.09888894179481</v>
      </c>
      <c r="I28" s="44">
        <f t="shared" si="3"/>
        <v>-11973500</v>
      </c>
      <c r="J28" s="4"/>
      <c r="K28" s="23"/>
    </row>
    <row r="29" spans="1:11" s="24" customFormat="1" ht="40.5" customHeight="1">
      <c r="A29" s="31">
        <v>41034200</v>
      </c>
      <c r="B29" s="45" t="s">
        <v>16</v>
      </c>
      <c r="C29" s="32">
        <v>23910000</v>
      </c>
      <c r="D29" s="33">
        <v>28365600</v>
      </c>
      <c r="E29" s="32">
        <v>14398200</v>
      </c>
      <c r="F29" s="32">
        <v>14398200</v>
      </c>
      <c r="G29" s="34">
        <f t="shared" si="4"/>
        <v>100</v>
      </c>
      <c r="H29" s="34">
        <f t="shared" si="5"/>
        <v>50.75937050511887</v>
      </c>
      <c r="I29" s="44">
        <f t="shared" si="3"/>
        <v>-9511800</v>
      </c>
      <c r="J29" s="4"/>
      <c r="K29" s="23"/>
    </row>
    <row r="30" spans="1:11" s="24" customFormat="1" ht="74.25" customHeight="1">
      <c r="A30" s="31">
        <v>41034500</v>
      </c>
      <c r="B30" s="45" t="s">
        <v>54</v>
      </c>
      <c r="C30" s="32"/>
      <c r="D30" s="33">
        <v>875000</v>
      </c>
      <c r="E30" s="32">
        <v>743000</v>
      </c>
      <c r="F30" s="32">
        <v>743000</v>
      </c>
      <c r="G30" s="34">
        <f t="shared" si="4"/>
        <v>100</v>
      </c>
      <c r="H30" s="34">
        <f t="shared" si="5"/>
        <v>84.91428571428571</v>
      </c>
      <c r="I30" s="44">
        <f t="shared" si="3"/>
        <v>743000</v>
      </c>
      <c r="J30" s="4"/>
      <c r="K30" s="23"/>
    </row>
    <row r="31" spans="1:11" s="24" customFormat="1" ht="44.25" customHeight="1">
      <c r="A31" s="37">
        <v>41040000</v>
      </c>
      <c r="B31" s="46" t="s">
        <v>27</v>
      </c>
      <c r="C31" s="47">
        <f>SUM(C32)</f>
        <v>13330568</v>
      </c>
      <c r="D31" s="47">
        <f>SUM(D32)</f>
        <v>24419600</v>
      </c>
      <c r="E31" s="47">
        <f>SUM(E32)</f>
        <v>13487600</v>
      </c>
      <c r="F31" s="47">
        <f>SUM(F32)</f>
        <v>13327600</v>
      </c>
      <c r="G31" s="39">
        <f t="shared" si="4"/>
        <v>98.81372519944244</v>
      </c>
      <c r="H31" s="39">
        <f t="shared" si="5"/>
        <v>54.57747055643827</v>
      </c>
      <c r="I31" s="40">
        <f t="shared" si="3"/>
        <v>-2968</v>
      </c>
      <c r="J31" s="4"/>
      <c r="K31" s="23"/>
    </row>
    <row r="32" spans="1:11" s="24" customFormat="1" ht="100.5" customHeight="1">
      <c r="A32" s="48">
        <v>41040200</v>
      </c>
      <c r="B32" s="49" t="s">
        <v>22</v>
      </c>
      <c r="C32" s="33">
        <v>13330568</v>
      </c>
      <c r="D32" s="33">
        <v>24419600</v>
      </c>
      <c r="E32" s="33">
        <v>13487600</v>
      </c>
      <c r="F32" s="33">
        <v>13327600</v>
      </c>
      <c r="G32" s="34">
        <f t="shared" si="4"/>
        <v>98.81372519944244</v>
      </c>
      <c r="H32" s="34">
        <f t="shared" si="5"/>
        <v>54.57747055643827</v>
      </c>
      <c r="I32" s="44">
        <f t="shared" si="3"/>
        <v>-2968</v>
      </c>
      <c r="J32" s="4"/>
      <c r="K32" s="23"/>
    </row>
    <row r="33" spans="1:11" s="24" customFormat="1" ht="43.5" customHeight="1">
      <c r="A33" s="50">
        <v>41050000</v>
      </c>
      <c r="B33" s="51" t="s">
        <v>28</v>
      </c>
      <c r="C33" s="38">
        <f>SUM(C34:C45)</f>
        <v>334949593.94000006</v>
      </c>
      <c r="D33" s="38">
        <f>SUM(D34:D45)</f>
        <v>367191993.19</v>
      </c>
      <c r="E33" s="38">
        <f>SUM(E34:E45)</f>
        <v>206903062.54</v>
      </c>
      <c r="F33" s="38">
        <f>SUM(F34:F45)</f>
        <v>197836730.16</v>
      </c>
      <c r="G33" s="39">
        <f t="shared" si="4"/>
        <v>95.61807724414557</v>
      </c>
      <c r="H33" s="39">
        <f t="shared" si="5"/>
        <v>53.878279981347866</v>
      </c>
      <c r="I33" s="40">
        <f t="shared" si="3"/>
        <v>-137112863.78000006</v>
      </c>
      <c r="J33" s="4"/>
      <c r="K33" s="23"/>
    </row>
    <row r="34" spans="1:11" s="24" customFormat="1" ht="213.75" customHeight="1">
      <c r="A34" s="52">
        <v>41050100</v>
      </c>
      <c r="B34" s="31" t="s">
        <v>29</v>
      </c>
      <c r="C34" s="53">
        <v>194041832.97</v>
      </c>
      <c r="D34" s="33">
        <v>55883300</v>
      </c>
      <c r="E34" s="53">
        <v>55883300</v>
      </c>
      <c r="F34" s="53">
        <v>52155214.19</v>
      </c>
      <c r="G34" s="34">
        <f t="shared" si="4"/>
        <v>93.32880160978324</v>
      </c>
      <c r="H34" s="34">
        <f t="shared" si="5"/>
        <v>93.32880160978324</v>
      </c>
      <c r="I34" s="44">
        <f>F34-C34</f>
        <v>-141886618.78</v>
      </c>
      <c r="J34" s="4"/>
      <c r="K34" s="23"/>
    </row>
    <row r="35" spans="1:11" s="24" customFormat="1" ht="121.5" customHeight="1">
      <c r="A35" s="52">
        <v>41050200</v>
      </c>
      <c r="B35" s="31" t="s">
        <v>30</v>
      </c>
      <c r="C35" s="53">
        <v>1262381</v>
      </c>
      <c r="D35" s="33">
        <v>2684100</v>
      </c>
      <c r="E35" s="53">
        <v>1931269.35</v>
      </c>
      <c r="F35" s="53">
        <v>1814863.32</v>
      </c>
      <c r="G35" s="34">
        <f t="shared" si="4"/>
        <v>93.97256369237155</v>
      </c>
      <c r="H35" s="34">
        <f t="shared" si="5"/>
        <v>67.61533921985023</v>
      </c>
      <c r="I35" s="44">
        <f>F35-C35</f>
        <v>552482.3200000001</v>
      </c>
      <c r="J35" s="4"/>
      <c r="K35" s="23"/>
    </row>
    <row r="36" spans="1:11" s="24" customFormat="1" ht="329.25" customHeight="1">
      <c r="A36" s="52">
        <v>41050300</v>
      </c>
      <c r="B36" s="54" t="s">
        <v>31</v>
      </c>
      <c r="C36" s="53">
        <v>96050746</v>
      </c>
      <c r="D36" s="33">
        <v>216830000</v>
      </c>
      <c r="E36" s="53">
        <v>102195000</v>
      </c>
      <c r="F36" s="53">
        <v>97297574</v>
      </c>
      <c r="G36" s="34">
        <f t="shared" si="4"/>
        <v>95.2077635892167</v>
      </c>
      <c r="H36" s="43">
        <f t="shared" si="5"/>
        <v>44.87274546880044</v>
      </c>
      <c r="I36" s="55">
        <f>F36-C36</f>
        <v>1246828</v>
      </c>
      <c r="J36" s="4"/>
      <c r="K36" s="23"/>
    </row>
    <row r="37" spans="1:11" s="24" customFormat="1" ht="280.5" customHeight="1">
      <c r="A37" s="52">
        <v>41050700</v>
      </c>
      <c r="B37" s="54" t="s">
        <v>32</v>
      </c>
      <c r="C37" s="53">
        <v>238443.62</v>
      </c>
      <c r="D37" s="33">
        <v>580000</v>
      </c>
      <c r="E37" s="53">
        <v>276100</v>
      </c>
      <c r="F37" s="53">
        <v>248502.25</v>
      </c>
      <c r="G37" s="34">
        <f t="shared" si="4"/>
        <v>90.0044367982615</v>
      </c>
      <c r="H37" s="34">
        <f t="shared" si="5"/>
        <v>42.84521551724138</v>
      </c>
      <c r="I37" s="44">
        <f aca="true" t="shared" si="6" ref="I37:I45">SUM(F37-C37)</f>
        <v>10058.630000000005</v>
      </c>
      <c r="J37" s="4"/>
      <c r="K37" s="23"/>
    </row>
    <row r="38" spans="1:11" s="24" customFormat="1" ht="72.75" customHeight="1">
      <c r="A38" s="52">
        <v>41051000</v>
      </c>
      <c r="B38" s="54" t="s">
        <v>43</v>
      </c>
      <c r="C38" s="53">
        <v>0</v>
      </c>
      <c r="D38" s="33">
        <v>820300</v>
      </c>
      <c r="E38" s="53">
        <v>506300</v>
      </c>
      <c r="F38" s="53">
        <v>506300</v>
      </c>
      <c r="G38" s="34">
        <f t="shared" si="4"/>
        <v>100</v>
      </c>
      <c r="H38" s="34">
        <f t="shared" si="5"/>
        <v>61.72132146775569</v>
      </c>
      <c r="I38" s="44">
        <f t="shared" si="6"/>
        <v>506300</v>
      </c>
      <c r="J38" s="4"/>
      <c r="K38" s="23"/>
    </row>
    <row r="39" spans="1:11" s="24" customFormat="1" ht="89.25" customHeight="1">
      <c r="A39" s="52">
        <v>41051200</v>
      </c>
      <c r="B39" s="54" t="s">
        <v>44</v>
      </c>
      <c r="C39" s="53">
        <v>301970</v>
      </c>
      <c r="D39" s="33">
        <v>295400</v>
      </c>
      <c r="E39" s="53">
        <v>150900</v>
      </c>
      <c r="F39" s="53">
        <v>147250</v>
      </c>
      <c r="G39" s="34">
        <f t="shared" si="4"/>
        <v>97.58117958913188</v>
      </c>
      <c r="H39" s="34">
        <f t="shared" si="5"/>
        <v>49.847664184157075</v>
      </c>
      <c r="I39" s="44">
        <f t="shared" si="6"/>
        <v>-154720</v>
      </c>
      <c r="J39" s="4"/>
      <c r="K39" s="23"/>
    </row>
    <row r="40" spans="1:11" s="24" customFormat="1" ht="102.75" customHeight="1">
      <c r="A40" s="52">
        <v>41051400</v>
      </c>
      <c r="B40" s="54" t="s">
        <v>55</v>
      </c>
      <c r="C40" s="53">
        <v>360944</v>
      </c>
      <c r="D40" s="33">
        <v>304400</v>
      </c>
      <c r="E40" s="53">
        <v>189800</v>
      </c>
      <c r="F40" s="53">
        <v>189800</v>
      </c>
      <c r="G40" s="34">
        <f t="shared" si="4"/>
        <v>100</v>
      </c>
      <c r="H40" s="34">
        <f t="shared" si="5"/>
        <v>62.35216819973719</v>
      </c>
      <c r="I40" s="44">
        <f t="shared" si="6"/>
        <v>-171144</v>
      </c>
      <c r="J40" s="4"/>
      <c r="K40" s="23"/>
    </row>
    <row r="41" spans="1:11" s="24" customFormat="1" ht="73.5" customHeight="1">
      <c r="A41" s="52">
        <v>41051500</v>
      </c>
      <c r="B41" s="54" t="s">
        <v>33</v>
      </c>
      <c r="C41" s="53">
        <v>38260000</v>
      </c>
      <c r="D41" s="33">
        <v>87029900</v>
      </c>
      <c r="E41" s="53">
        <v>43696800</v>
      </c>
      <c r="F41" s="53">
        <v>43695900</v>
      </c>
      <c r="G41" s="34">
        <f t="shared" si="4"/>
        <v>99.99794035261164</v>
      </c>
      <c r="H41" s="34">
        <f t="shared" si="5"/>
        <v>50.20791704919804</v>
      </c>
      <c r="I41" s="44">
        <f t="shared" si="6"/>
        <v>5435900</v>
      </c>
      <c r="J41" s="4"/>
      <c r="K41" s="23"/>
    </row>
    <row r="42" spans="1:11" s="24" customFormat="1" ht="70.5" customHeight="1">
      <c r="A42" s="52">
        <v>41051600</v>
      </c>
      <c r="B42" s="54" t="s">
        <v>45</v>
      </c>
      <c r="C42" s="53">
        <v>177900.35</v>
      </c>
      <c r="D42" s="33">
        <v>19843.19</v>
      </c>
      <c r="E42" s="53">
        <v>19843.19</v>
      </c>
      <c r="F42" s="53">
        <v>19740.4</v>
      </c>
      <c r="G42" s="34">
        <f t="shared" si="4"/>
        <v>99.48198853107793</v>
      </c>
      <c r="H42" s="34">
        <f t="shared" si="5"/>
        <v>99.48198853107793</v>
      </c>
      <c r="I42" s="44">
        <f t="shared" si="6"/>
        <v>-158159.95</v>
      </c>
      <c r="J42" s="4"/>
      <c r="K42" s="23"/>
    </row>
    <row r="43" spans="1:11" s="24" customFormat="1" ht="87" customHeight="1">
      <c r="A43" s="52">
        <v>41052000</v>
      </c>
      <c r="B43" s="54" t="s">
        <v>23</v>
      </c>
      <c r="C43" s="53">
        <v>1220000</v>
      </c>
      <c r="D43" s="33">
        <v>541800</v>
      </c>
      <c r="E43" s="53">
        <v>541800</v>
      </c>
      <c r="F43" s="53">
        <v>461200</v>
      </c>
      <c r="G43" s="34">
        <f t="shared" si="4"/>
        <v>85.12366186784791</v>
      </c>
      <c r="H43" s="34">
        <f t="shared" si="5"/>
        <v>85.12366186784791</v>
      </c>
      <c r="I43" s="44">
        <f t="shared" si="6"/>
        <v>-758800</v>
      </c>
      <c r="J43" s="4"/>
      <c r="K43" s="23"/>
    </row>
    <row r="44" spans="1:11" s="24" customFormat="1" ht="90" customHeight="1">
      <c r="A44" s="52">
        <v>41053300</v>
      </c>
      <c r="B44" s="54" t="s">
        <v>34</v>
      </c>
      <c r="C44" s="33">
        <v>1300000</v>
      </c>
      <c r="D44" s="33">
        <v>1475000</v>
      </c>
      <c r="E44" s="33">
        <v>909000</v>
      </c>
      <c r="F44" s="33">
        <v>804000</v>
      </c>
      <c r="G44" s="34">
        <f t="shared" si="4"/>
        <v>88.44884488448845</v>
      </c>
      <c r="H44" s="34">
        <f t="shared" si="5"/>
        <v>54.50847457627118</v>
      </c>
      <c r="I44" s="44">
        <f t="shared" si="6"/>
        <v>-496000</v>
      </c>
      <c r="J44" s="4"/>
      <c r="K44" s="23"/>
    </row>
    <row r="45" spans="1:11" s="24" customFormat="1" ht="27.75" customHeight="1">
      <c r="A45" s="52">
        <v>41053900</v>
      </c>
      <c r="B45" s="54" t="s">
        <v>35</v>
      </c>
      <c r="C45" s="53">
        <v>1735376</v>
      </c>
      <c r="D45" s="33">
        <v>727950</v>
      </c>
      <c r="E45" s="53">
        <v>602950</v>
      </c>
      <c r="F45" s="53">
        <v>496386</v>
      </c>
      <c r="G45" s="34">
        <f t="shared" si="4"/>
        <v>82.3262293722531</v>
      </c>
      <c r="H45" s="34">
        <f t="shared" si="5"/>
        <v>68.18957345971563</v>
      </c>
      <c r="I45" s="44">
        <f t="shared" si="6"/>
        <v>-1238990</v>
      </c>
      <c r="J45" s="4"/>
      <c r="K45" s="23"/>
    </row>
    <row r="46" spans="1:12" s="22" customFormat="1" ht="33" customHeight="1">
      <c r="A46" s="36"/>
      <c r="B46" s="60" t="s">
        <v>4</v>
      </c>
      <c r="C46" s="38">
        <f>SUM(C22+C23)</f>
        <v>477833724.24000007</v>
      </c>
      <c r="D46" s="38">
        <f>SUM(D22+D23)</f>
        <v>601212893.19</v>
      </c>
      <c r="E46" s="38">
        <f>SUM(E22+E23)</f>
        <v>332560157.53999996</v>
      </c>
      <c r="F46" s="38">
        <f>SUM(F22+F23)</f>
        <v>323498341.78</v>
      </c>
      <c r="G46" s="39">
        <f>SUM(F46/E46)*100</f>
        <v>97.27513487273049</v>
      </c>
      <c r="H46" s="39">
        <f>SUM(F46/D46)*100</f>
        <v>53.807618805966875</v>
      </c>
      <c r="I46" s="56">
        <f>SUM(I22+I23)</f>
        <v>-154335382.4600001</v>
      </c>
      <c r="J46" s="5">
        <f>SUM(F46/C46)*100</f>
        <v>67.70102765235495</v>
      </c>
      <c r="K46" s="25"/>
      <c r="L46" s="26">
        <v>150003350.29</v>
      </c>
    </row>
    <row r="47" spans="1:10" ht="23.25" customHeight="1">
      <c r="A47" s="36"/>
      <c r="B47" s="46" t="s">
        <v>2</v>
      </c>
      <c r="C47" s="38"/>
      <c r="D47" s="38"/>
      <c r="E47" s="38"/>
      <c r="F47" s="38"/>
      <c r="G47" s="39"/>
      <c r="H47" s="57"/>
      <c r="I47" s="58" t="s">
        <v>13</v>
      </c>
      <c r="J47" s="6"/>
    </row>
    <row r="48" spans="1:10" ht="34.5" customHeight="1">
      <c r="A48" s="35">
        <v>25000000</v>
      </c>
      <c r="B48" s="45" t="s">
        <v>5</v>
      </c>
      <c r="C48" s="33">
        <v>4712332.5</v>
      </c>
      <c r="D48" s="33">
        <v>1612798.26</v>
      </c>
      <c r="E48" s="33">
        <v>756850</v>
      </c>
      <c r="F48" s="33">
        <v>1136904.01</v>
      </c>
      <c r="G48" s="34">
        <f aca="true" t="shared" si="7" ref="G48:G55">SUM(F48/E48)*100</f>
        <v>150.21523551562396</v>
      </c>
      <c r="H48" s="34">
        <f aca="true" t="shared" si="8" ref="H48:H60">SUM(F48/D48)*100</f>
        <v>70.49263619617248</v>
      </c>
      <c r="I48" s="44">
        <f aca="true" t="shared" si="9" ref="I48:I60">SUM(F48-C48)</f>
        <v>-3575428.49</v>
      </c>
      <c r="J48" s="3">
        <f aca="true" t="shared" si="10" ref="J48:J60">SUM(F48/C48)*100</f>
        <v>24.126141565774486</v>
      </c>
    </row>
    <row r="49" spans="1:10" ht="60.75" customHeight="1" hidden="1">
      <c r="A49" s="35"/>
      <c r="B49" s="45"/>
      <c r="C49" s="33"/>
      <c r="D49" s="33"/>
      <c r="E49" s="33"/>
      <c r="F49" s="33"/>
      <c r="G49" s="34" t="e">
        <f t="shared" si="7"/>
        <v>#DIV/0!</v>
      </c>
      <c r="H49" s="34" t="e">
        <f t="shared" si="8"/>
        <v>#DIV/0!</v>
      </c>
      <c r="I49" s="44">
        <f t="shared" si="9"/>
        <v>0</v>
      </c>
      <c r="J49" s="3" t="e">
        <f t="shared" si="10"/>
        <v>#DIV/0!</v>
      </c>
    </row>
    <row r="50" spans="1:10" ht="75.75" customHeight="1">
      <c r="A50" s="35">
        <v>31030000</v>
      </c>
      <c r="B50" s="45" t="s">
        <v>58</v>
      </c>
      <c r="C50" s="33">
        <v>3863510</v>
      </c>
      <c r="D50" s="33"/>
      <c r="E50" s="33"/>
      <c r="F50" s="33"/>
      <c r="G50" s="34" t="e">
        <f t="shared" si="7"/>
        <v>#DIV/0!</v>
      </c>
      <c r="H50" s="34" t="e">
        <f t="shared" si="8"/>
        <v>#DIV/0!</v>
      </c>
      <c r="I50" s="44">
        <f t="shared" si="9"/>
        <v>-3863510</v>
      </c>
      <c r="J50" s="3"/>
    </row>
    <row r="51" spans="1:10" ht="42" customHeight="1">
      <c r="A51" s="36"/>
      <c r="B51" s="46" t="s">
        <v>36</v>
      </c>
      <c r="C51" s="38">
        <f>SUM(C48:C50)</f>
        <v>8575842.5</v>
      </c>
      <c r="D51" s="38">
        <f>SUM(D48:D50)</f>
        <v>1612798.26</v>
      </c>
      <c r="E51" s="38">
        <f>SUM(E48:E50)</f>
        <v>756850</v>
      </c>
      <c r="F51" s="38">
        <f>SUM(F48:F50)</f>
        <v>1136904.01</v>
      </c>
      <c r="G51" s="39">
        <f t="shared" si="7"/>
        <v>150.21523551562396</v>
      </c>
      <c r="H51" s="39">
        <f t="shared" si="8"/>
        <v>70.49263619617248</v>
      </c>
      <c r="I51" s="40">
        <f t="shared" si="9"/>
        <v>-7438938.49</v>
      </c>
      <c r="J51" s="3"/>
    </row>
    <row r="52" spans="1:10" ht="29.25" customHeight="1">
      <c r="A52" s="36">
        <v>40000000</v>
      </c>
      <c r="B52" s="37" t="s">
        <v>8</v>
      </c>
      <c r="C52" s="38">
        <f>SUM(C53)</f>
        <v>3675100</v>
      </c>
      <c r="D52" s="38">
        <f>SUM(D53)</f>
        <v>7687000</v>
      </c>
      <c r="E52" s="38">
        <f>SUM(E53)</f>
        <v>7687000</v>
      </c>
      <c r="F52" s="38">
        <f>SUM(F53)</f>
        <v>5697000</v>
      </c>
      <c r="G52" s="39">
        <f t="shared" si="7"/>
        <v>74.1121373747886</v>
      </c>
      <c r="H52" s="39">
        <f t="shared" si="8"/>
        <v>74.1121373747886</v>
      </c>
      <c r="I52" s="40">
        <f t="shared" si="9"/>
        <v>2021900</v>
      </c>
      <c r="J52" s="3"/>
    </row>
    <row r="53" spans="1:10" ht="36" customHeight="1">
      <c r="A53" s="50">
        <v>41050000</v>
      </c>
      <c r="B53" s="51" t="s">
        <v>28</v>
      </c>
      <c r="C53" s="38">
        <f>SUM(C54:C56)</f>
        <v>3675100</v>
      </c>
      <c r="D53" s="38">
        <f>SUM(D54:D58)</f>
        <v>7687000</v>
      </c>
      <c r="E53" s="38">
        <f>SUM(E54:E58)</f>
        <v>7687000</v>
      </c>
      <c r="F53" s="38">
        <f>SUM(F54:F58)</f>
        <v>5697000</v>
      </c>
      <c r="G53" s="39">
        <f t="shared" si="7"/>
        <v>74.1121373747886</v>
      </c>
      <c r="H53" s="39">
        <f t="shared" si="8"/>
        <v>74.1121373747886</v>
      </c>
      <c r="I53" s="40">
        <f t="shared" si="9"/>
        <v>2021900</v>
      </c>
      <c r="J53" s="3"/>
    </row>
    <row r="54" spans="1:10" ht="86.25" customHeight="1">
      <c r="A54" s="52">
        <v>41053300</v>
      </c>
      <c r="B54" s="54" t="s">
        <v>34</v>
      </c>
      <c r="C54" s="33">
        <v>500000</v>
      </c>
      <c r="D54" s="33"/>
      <c r="E54" s="33"/>
      <c r="F54" s="33"/>
      <c r="G54" s="34" t="e">
        <f t="shared" si="7"/>
        <v>#DIV/0!</v>
      </c>
      <c r="H54" s="34" t="e">
        <f t="shared" si="8"/>
        <v>#DIV/0!</v>
      </c>
      <c r="I54" s="44">
        <f t="shared" si="9"/>
        <v>-500000</v>
      </c>
      <c r="J54" s="3"/>
    </row>
    <row r="55" spans="1:10" ht="39.75" customHeight="1">
      <c r="A55" s="52">
        <v>41053600</v>
      </c>
      <c r="B55" s="54" t="s">
        <v>47</v>
      </c>
      <c r="C55" s="33">
        <v>605000</v>
      </c>
      <c r="D55" s="33">
        <v>2000000</v>
      </c>
      <c r="E55" s="33">
        <v>2000000</v>
      </c>
      <c r="F55" s="33">
        <v>1100000</v>
      </c>
      <c r="G55" s="34">
        <f t="shared" si="7"/>
        <v>55.00000000000001</v>
      </c>
      <c r="H55" s="34">
        <f t="shared" si="8"/>
        <v>55.00000000000001</v>
      </c>
      <c r="I55" s="44">
        <f t="shared" si="9"/>
        <v>495000</v>
      </c>
      <c r="J55" s="3"/>
    </row>
    <row r="56" spans="1:12" ht="27.75" customHeight="1">
      <c r="A56" s="52">
        <v>41053900</v>
      </c>
      <c r="B56" s="54" t="s">
        <v>35</v>
      </c>
      <c r="C56" s="33">
        <v>2570100</v>
      </c>
      <c r="D56" s="33">
        <v>3687000</v>
      </c>
      <c r="E56" s="33">
        <v>3687000</v>
      </c>
      <c r="F56" s="33">
        <v>2597000</v>
      </c>
      <c r="G56" s="34">
        <v>0</v>
      </c>
      <c r="H56" s="34">
        <f t="shared" si="8"/>
        <v>70.43666937889883</v>
      </c>
      <c r="I56" s="44">
        <f>SUM(F56-C56)</f>
        <v>26900</v>
      </c>
      <c r="J56" s="3">
        <f t="shared" si="10"/>
        <v>101.04665188124974</v>
      </c>
      <c r="L56" s="27"/>
    </row>
    <row r="57" spans="1:12" ht="113.25" customHeight="1" hidden="1">
      <c r="A57" s="31"/>
      <c r="B57" s="45"/>
      <c r="C57" s="33"/>
      <c r="D57" s="33"/>
      <c r="E57" s="33"/>
      <c r="F57" s="33"/>
      <c r="G57" s="34">
        <v>0</v>
      </c>
      <c r="H57" s="34" t="e">
        <f t="shared" si="8"/>
        <v>#DIV/0!</v>
      </c>
      <c r="I57" s="44">
        <f>SUM(F57-C57)</f>
        <v>0</v>
      </c>
      <c r="J57" s="3" t="e">
        <f t="shared" si="10"/>
        <v>#DIV/0!</v>
      </c>
      <c r="L57" s="27"/>
    </row>
    <row r="58" spans="1:12" ht="129" customHeight="1">
      <c r="A58" s="31">
        <v>410540000</v>
      </c>
      <c r="B58" s="45" t="s">
        <v>56</v>
      </c>
      <c r="C58" s="33"/>
      <c r="D58" s="33">
        <v>2000000</v>
      </c>
      <c r="E58" s="33">
        <v>2000000</v>
      </c>
      <c r="F58" s="33">
        <v>2000000</v>
      </c>
      <c r="G58" s="34">
        <v>0</v>
      </c>
      <c r="H58" s="34">
        <f t="shared" si="8"/>
        <v>100</v>
      </c>
      <c r="I58" s="44">
        <f>SUM(F58-C58)</f>
        <v>2000000</v>
      </c>
      <c r="J58" s="3"/>
      <c r="L58" s="27"/>
    </row>
    <row r="59" spans="1:12" ht="36" customHeight="1">
      <c r="A59" s="36"/>
      <c r="B59" s="60" t="s">
        <v>6</v>
      </c>
      <c r="C59" s="59">
        <f>SUM(C51:C52)</f>
        <v>12250942.5</v>
      </c>
      <c r="D59" s="59">
        <f>SUM(D51:D52)</f>
        <v>9299798.26</v>
      </c>
      <c r="E59" s="59">
        <f>SUM(E51:E52)</f>
        <v>8443850</v>
      </c>
      <c r="F59" s="59">
        <f>SUM(F51:F52)</f>
        <v>6833904.01</v>
      </c>
      <c r="G59" s="39">
        <f>SUM(F59/E59)*100</f>
        <v>80.93350793772981</v>
      </c>
      <c r="H59" s="39">
        <f t="shared" si="8"/>
        <v>73.48443287628909</v>
      </c>
      <c r="I59" s="40">
        <f t="shared" si="9"/>
        <v>-5417038.49</v>
      </c>
      <c r="J59" s="7">
        <f t="shared" si="10"/>
        <v>55.78267965913643</v>
      </c>
      <c r="L59" s="15">
        <v>1610219.18</v>
      </c>
    </row>
    <row r="60" spans="1:10" ht="40.5" customHeight="1">
      <c r="A60" s="36"/>
      <c r="B60" s="60" t="s">
        <v>7</v>
      </c>
      <c r="C60" s="59">
        <f>C46+C59</f>
        <v>490084666.74000007</v>
      </c>
      <c r="D60" s="59">
        <f>D46+D59</f>
        <v>610512691.45</v>
      </c>
      <c r="E60" s="59">
        <f>E46+E59</f>
        <v>341004007.53999996</v>
      </c>
      <c r="F60" s="59">
        <f>F46+F59</f>
        <v>330332245.78999996</v>
      </c>
      <c r="G60" s="39">
        <f>SUM(F60/E60)*100</f>
        <v>96.87048787872435</v>
      </c>
      <c r="H60" s="39">
        <f t="shared" si="8"/>
        <v>54.10735115193811</v>
      </c>
      <c r="I60" s="40">
        <f t="shared" si="9"/>
        <v>-159752420.9500001</v>
      </c>
      <c r="J60" s="7">
        <f t="shared" si="10"/>
        <v>67.40309750707789</v>
      </c>
    </row>
    <row r="61" spans="1:10" ht="43.5" customHeight="1">
      <c r="A61" s="9" t="s">
        <v>39</v>
      </c>
      <c r="B61" s="9"/>
      <c r="C61" s="10"/>
      <c r="D61" s="10"/>
      <c r="E61" s="10"/>
      <c r="F61" s="10"/>
      <c r="G61" s="10" t="s">
        <v>20</v>
      </c>
      <c r="H61" s="10"/>
      <c r="I61" s="10"/>
      <c r="J61" s="8"/>
    </row>
    <row r="62" spans="1:10" ht="15.75">
      <c r="A62" s="18"/>
      <c r="B62" s="18"/>
      <c r="C62" s="18"/>
      <c r="D62" s="18"/>
      <c r="E62" s="18"/>
      <c r="F62" s="18"/>
      <c r="G62" s="18"/>
      <c r="H62" s="18"/>
      <c r="I62" s="18"/>
      <c r="J62" s="18"/>
    </row>
  </sheetData>
  <sheetProtection/>
  <mergeCells count="3">
    <mergeCell ref="A2:J2"/>
    <mergeCell ref="A7:J7"/>
    <mergeCell ref="A8:J9"/>
  </mergeCells>
  <printOptions/>
  <pageMargins left="0.49" right="0.19" top="0.16" bottom="0.23" header="0.19" footer="0.2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2019-07-15T12:58:17Z</cp:lastPrinted>
  <dcterms:created xsi:type="dcterms:W3CDTF">2003-03-17T11:10:21Z</dcterms:created>
  <dcterms:modified xsi:type="dcterms:W3CDTF">2019-07-15T12:58:32Z</dcterms:modified>
  <cp:category/>
  <cp:version/>
  <cp:contentType/>
  <cp:contentStatus/>
</cp:coreProperties>
</file>