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1340" windowHeight="6510" activeTab="0"/>
  </bookViews>
  <sheets>
    <sheet name="Доходи (3)" sheetId="1" r:id="rId1"/>
  </sheets>
  <definedNames>
    <definedName name="_xlnm.Print_Area" localSheetId="0">'Доходи (3)'!$A$1:$J$60</definedName>
  </definedNames>
  <calcPr fullCalcOnLoad="1"/>
</workbook>
</file>

<file path=xl/sharedStrings.xml><?xml version="1.0" encoding="utf-8"?>
<sst xmlns="http://schemas.openxmlformats.org/spreadsheetml/2006/main" count="63" uniqueCount="58">
  <si>
    <t>ЗАГАЛЬНИЙ  ФОНД</t>
  </si>
  <si>
    <t>Код</t>
  </si>
  <si>
    <t>СПЕЦІАЛЬНИЙ ФОНД</t>
  </si>
  <si>
    <t>Найменування доходів</t>
  </si>
  <si>
    <t>Всього доходів загального фонду</t>
  </si>
  <si>
    <t>Власні надходження бюджетних установ</t>
  </si>
  <si>
    <t>Всього доходів спеціального фонду</t>
  </si>
  <si>
    <t>Всього доходів загального і спеціального фондів</t>
  </si>
  <si>
    <t xml:space="preserve"> Офіційні трансферти</t>
  </si>
  <si>
    <t>Відшкодування втрат сільськогосподарського та лісогосподарського виробництва</t>
  </si>
  <si>
    <t>Всього доходів загального фонду  (без врахування  трансфертів)</t>
  </si>
  <si>
    <t xml:space="preserve"> Відсоток збільшення чи зменшення відповідно до 2010 року.</t>
  </si>
  <si>
    <t>грн.</t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</si>
  <si>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</si>
  <si>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</t>
  </si>
  <si>
    <t xml:space="preserve">                                                       Інформація про виконання Коломийського районного бюджету </t>
  </si>
  <si>
    <t xml:space="preserve"> Освітня субвенція з державного бюджету місцевим бюджетам</t>
  </si>
  <si>
    <t xml:space="preserve"> Медична субвенція з державного бюджету місцевим бюджетам</t>
  </si>
  <si>
    <t xml:space="preserve"> Базова дотація</t>
  </si>
  <si>
    <t xml:space="preserve"> Адміністратитвний збір за проведення  державної реєстрації юридичних осіб, фізичних осіб - підприємців та громадський формувань</t>
  </si>
  <si>
    <t xml:space="preserve"> Адміністративний збір за державну реєстрацію речових прав на нерухоме майно та їх обтяжень</t>
  </si>
  <si>
    <t xml:space="preserve"> Ганна Кравчук</t>
  </si>
  <si>
    <t xml:space="preserve"> План з урахуванням змін на  2018 рік </t>
  </si>
  <si>
    <t xml:space="preserve"> Відсоток виконання до плану  на  2018 рік </t>
  </si>
  <si>
    <t>Рентна плата за користування надрами для видобування природнього газу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</si>
  <si>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</si>
  <si>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</si>
  <si>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</si>
  <si>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</si>
  <si>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</si>
  <si>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</si>
  <si>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Дотаціш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</si>
  <si>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</si>
  <si>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</si>
  <si>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</si>
  <si>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сім'ям з дітьми, малозабезпеченим сім'ям, особам,які не мають права на пенсію,особам з інвалідністю,дітям з інвалідністю, тимчасової державної допомоги дітям,тимчасової державної соціальної допомоги непрацюючій особі,яка досягла загального пенсійного віку,але не набула права на пенсійну виплату, допомоги по догляду за особами з інвалідністю I чи II групи внаслідок психічного розладу,компенсаційної виплати непрацюючій працездатній особі, яка доглядає за особою з інвалідністю І групи,а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</si>
  <si>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</si>
  <si>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</si>
  <si>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</si>
  <si>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Інші субвенції з місцевого бюджету</t>
  </si>
  <si>
    <t>Всього доходів спеціального фонду  (без урахування трансфертів)</t>
  </si>
  <si>
    <t>Податок  та збір на доходи  фізичних осіб</t>
  </si>
  <si>
    <t>Інші  надходження</t>
  </si>
  <si>
    <t xml:space="preserve"> Начальник фінансового управління </t>
  </si>
  <si>
    <t xml:space="preserve">                                               за  доходами  загального та спеціального фондів  за І півріччя 2018 року</t>
  </si>
  <si>
    <t xml:space="preserve"> Надходження за І півріччя 2017 року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</si>
  <si>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</si>
  <si>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</si>
  <si>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</si>
  <si>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</si>
  <si>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</t>
  </si>
  <si>
    <t>Субвенція з місцевого бюджету на здійснення природоохоронних заходів</t>
  </si>
  <si>
    <t xml:space="preserve"> План на І півріччя 2018 року</t>
  </si>
  <si>
    <t xml:space="preserve"> Надходження за  І півріччя   2018 року</t>
  </si>
  <si>
    <t xml:space="preserve"> Відсоток виконання до уточненого призначення на І півріччя 2018 року</t>
  </si>
  <si>
    <t>Збільшення/ зменшення надходжень  за  І півріччя 2018 р. до  надходжень за  І півріччя 2017 р. (+;-)</t>
  </si>
  <si>
    <t>Кошти від відчуження майна, що належить Автономній Республіці Крим та майна, що перебуває в комунальній власності</t>
  </si>
  <si>
    <t>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</si>
</sst>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0.000000"/>
    <numFmt numFmtId="181" formatCode="0.00000"/>
    <numFmt numFmtId="182" formatCode="0.0000"/>
    <numFmt numFmtId="183" formatCode="0.000"/>
    <numFmt numFmtId="184" formatCode="0.0000000"/>
    <numFmt numFmtId="185" formatCode="0.00000000"/>
    <numFmt numFmtId="186" formatCode="0.000000000"/>
    <numFmt numFmtId="187" formatCode="#0.00"/>
  </numFmts>
  <fonts count="46">
    <font>
      <sz val="10"/>
      <name val="Arial Cyr"/>
      <family val="0"/>
    </font>
    <font>
      <sz val="12"/>
      <name val="Times New Roman Cyr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2" fontId="3" fillId="33" borderId="10" xfId="52" applyNumberFormat="1" applyFont="1" applyFill="1" applyBorder="1" applyAlignment="1" applyProtection="1">
      <alignment horizontal="center" vertical="center" wrapText="1"/>
      <protection/>
    </xf>
    <xf numFmtId="172" fontId="3" fillId="34" borderId="10" xfId="52" applyNumberFormat="1" applyFont="1" applyFill="1" applyBorder="1" applyAlignment="1" applyProtection="1">
      <alignment vertical="center" wrapText="1"/>
      <protection/>
    </xf>
    <xf numFmtId="172" fontId="4" fillId="0" borderId="10" xfId="0" applyNumberFormat="1" applyFont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/>
    </xf>
    <xf numFmtId="172" fontId="4" fillId="37" borderId="10" xfId="0" applyNumberFormat="1" applyFont="1" applyFill="1" applyBorder="1" applyAlignment="1">
      <alignment horizontal="center" vertical="center"/>
    </xf>
    <xf numFmtId="172" fontId="3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38" borderId="10" xfId="52" applyNumberFormat="1" applyFont="1" applyFill="1" applyBorder="1" applyAlignment="1" applyProtection="1">
      <alignment horizontal="center" vertical="center" wrapText="1"/>
      <protection/>
    </xf>
    <xf numFmtId="3" fontId="3" fillId="38" borderId="0" xfId="52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3" fillId="34" borderId="10" xfId="52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 applyProtection="1">
      <alignment horizontal="center" vertical="center" wrapText="1"/>
      <protection/>
    </xf>
    <xf numFmtId="172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10" fillId="0" borderId="10" xfId="52" applyFont="1" applyFill="1" applyBorder="1" applyAlignment="1" applyProtection="1">
      <alignment vertical="center" wrapText="1"/>
      <protection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11" fillId="34" borderId="10" xfId="52" applyFont="1" applyFill="1" applyBorder="1" applyAlignment="1" applyProtection="1">
      <alignment vertical="center" wrapText="1"/>
      <protection/>
    </xf>
    <xf numFmtId="2" fontId="11" fillId="34" borderId="10" xfId="52" applyNumberFormat="1" applyFont="1" applyFill="1" applyBorder="1" applyAlignment="1" applyProtection="1">
      <alignment horizontal="center" vertical="center" wrapText="1"/>
      <protection/>
    </xf>
    <xf numFmtId="172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34" borderId="10" xfId="0" applyFont="1" applyFill="1" applyBorder="1" applyAlignment="1" applyProtection="1">
      <alignment vertical="center" wrapText="1"/>
      <protection hidden="1"/>
    </xf>
    <xf numFmtId="2" fontId="11" fillId="3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187" fontId="10" fillId="0" borderId="10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34" borderId="10" xfId="52" applyNumberFormat="1" applyFont="1" applyFill="1" applyBorder="1" applyAlignment="1" applyProtection="1">
      <alignment horizontal="center" vertical="center" wrapText="1"/>
      <protection/>
    </xf>
    <xf numFmtId="172" fontId="10" fillId="34" borderId="10" xfId="0" applyNumberFormat="1" applyFont="1" applyFill="1" applyBorder="1" applyAlignment="1">
      <alignment horizontal="center" vertical="center"/>
    </xf>
    <xf numFmtId="4" fontId="10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="75" zoomScaleNormal="75" zoomScalePageLayoutView="0" workbookViewId="0" topLeftCell="A1">
      <pane xSplit="2" ySplit="12" topLeftCell="C4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44" sqref="F44"/>
    </sheetView>
  </sheetViews>
  <sheetFormatPr defaultColWidth="9.00390625" defaultRowHeight="12.75"/>
  <cols>
    <col min="1" max="1" width="12.625" style="15" customWidth="1"/>
    <col min="2" max="2" width="41.75390625" style="15" customWidth="1"/>
    <col min="3" max="3" width="17.875" style="15" customWidth="1"/>
    <col min="4" max="4" width="18.25390625" style="15" customWidth="1"/>
    <col min="5" max="5" width="17.75390625" style="15" customWidth="1"/>
    <col min="6" max="6" width="17.375" style="15" customWidth="1"/>
    <col min="7" max="7" width="17.625" style="15" customWidth="1"/>
    <col min="8" max="8" width="15.875" style="15" customWidth="1"/>
    <col min="9" max="9" width="18.625" style="15" customWidth="1"/>
    <col min="10" max="10" width="0.2421875" style="15" hidden="1" customWidth="1"/>
    <col min="11" max="11" width="0.12890625" style="15" hidden="1" customWidth="1"/>
    <col min="12" max="12" width="14.375" style="15" hidden="1" customWidth="1"/>
    <col min="13" max="13" width="0.875" style="15" hidden="1" customWidth="1"/>
    <col min="14" max="16384" width="9.125" style="15" customWidth="1"/>
  </cols>
  <sheetData>
    <row r="1" spans="1:10" ht="18.75">
      <c r="A1" s="9" t="s">
        <v>15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>
      <c r="A2" s="62" t="s">
        <v>44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7.25" customHeight="1">
      <c r="A3" s="16"/>
      <c r="B3" s="16"/>
      <c r="C3" s="16"/>
      <c r="D3" s="16"/>
      <c r="E3" s="16"/>
      <c r="F3" s="17"/>
      <c r="G3" s="17"/>
      <c r="H3" s="17"/>
      <c r="I3" s="16" t="s">
        <v>12</v>
      </c>
      <c r="J3" s="16" t="s">
        <v>12</v>
      </c>
    </row>
    <row r="4" spans="1:10" ht="15.75" hidden="1">
      <c r="A4" s="18"/>
      <c r="B4" s="18"/>
      <c r="C4" s="17"/>
      <c r="D4" s="17"/>
      <c r="E4" s="17"/>
      <c r="F4" s="17"/>
      <c r="G4" s="17"/>
      <c r="H4" s="17"/>
      <c r="I4" s="17"/>
      <c r="J4" s="17"/>
    </row>
    <row r="5" spans="1:10" ht="8.25" customHeight="1" hidden="1">
      <c r="A5" s="18"/>
      <c r="B5" s="18"/>
      <c r="C5" s="17"/>
      <c r="D5" s="17"/>
      <c r="E5" s="17"/>
      <c r="F5" s="17"/>
      <c r="G5" s="17"/>
      <c r="H5" s="17"/>
      <c r="I5" s="17"/>
      <c r="J5" s="17"/>
    </row>
    <row r="6" spans="1:10" ht="12.75" customHeight="1" hidden="1">
      <c r="A6" s="18"/>
      <c r="B6" s="18"/>
      <c r="C6" s="19"/>
      <c r="D6" s="19"/>
      <c r="E6" s="19"/>
      <c r="F6" s="17"/>
      <c r="G6" s="17"/>
      <c r="H6" s="17"/>
      <c r="I6" s="17"/>
      <c r="J6" s="17"/>
    </row>
    <row r="7" spans="1:10" ht="15.75" hidden="1">
      <c r="A7" s="63"/>
      <c r="B7" s="63"/>
      <c r="C7" s="63"/>
      <c r="D7" s="63"/>
      <c r="E7" s="63"/>
      <c r="F7" s="63"/>
      <c r="G7" s="63"/>
      <c r="H7" s="63"/>
      <c r="I7" s="63"/>
      <c r="J7" s="63"/>
    </row>
    <row r="8" spans="1:10" ht="18.75" customHeight="1" hidden="1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0" ht="23.25" customHeight="1" hidden="1">
      <c r="A9" s="64"/>
      <c r="B9" s="64"/>
      <c r="C9" s="64"/>
      <c r="D9" s="64"/>
      <c r="E9" s="64"/>
      <c r="F9" s="64"/>
      <c r="G9" s="64"/>
      <c r="H9" s="64"/>
      <c r="I9" s="64"/>
      <c r="J9" s="64"/>
    </row>
    <row r="10" spans="1:10" ht="21.75" customHeight="1" hidden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66.5" customHeight="1">
      <c r="A11" s="28" t="s">
        <v>1</v>
      </c>
      <c r="B11" s="29" t="s">
        <v>3</v>
      </c>
      <c r="C11" s="30" t="s">
        <v>45</v>
      </c>
      <c r="D11" s="30" t="s">
        <v>22</v>
      </c>
      <c r="E11" s="30" t="s">
        <v>52</v>
      </c>
      <c r="F11" s="30" t="s">
        <v>53</v>
      </c>
      <c r="G11" s="30" t="s">
        <v>54</v>
      </c>
      <c r="H11" s="30" t="s">
        <v>23</v>
      </c>
      <c r="I11" s="30" t="s">
        <v>55</v>
      </c>
      <c r="J11" s="1" t="s">
        <v>11</v>
      </c>
    </row>
    <row r="12" spans="1:10" ht="29.25" customHeight="1">
      <c r="A12" s="13"/>
      <c r="B12" s="14" t="s">
        <v>0</v>
      </c>
      <c r="C12" s="14"/>
      <c r="D12" s="14"/>
      <c r="E12" s="14"/>
      <c r="F12" s="2"/>
      <c r="G12" s="2"/>
      <c r="H12" s="2"/>
      <c r="I12" s="2"/>
      <c r="J12" s="2"/>
    </row>
    <row r="13" spans="1:10" ht="34.5" customHeight="1">
      <c r="A13" s="31">
        <v>11010000</v>
      </c>
      <c r="B13" s="31" t="s">
        <v>41</v>
      </c>
      <c r="C13" s="32">
        <v>18073962.63</v>
      </c>
      <c r="D13" s="33">
        <v>41373000</v>
      </c>
      <c r="E13" s="33">
        <v>21116000</v>
      </c>
      <c r="F13" s="32">
        <v>21884641.86</v>
      </c>
      <c r="G13" s="34">
        <f aca="true" t="shared" si="0" ref="G13:G24">SUM(F13/E13)*100</f>
        <v>103.64009215760561</v>
      </c>
      <c r="H13" s="34">
        <f aca="true" t="shared" si="1" ref="H13:H23">SUM(F13/D13)*100</f>
        <v>52.89595112754695</v>
      </c>
      <c r="I13" s="34">
        <f aca="true" t="shared" si="2" ref="I13:I22">SUM(F13-C13)</f>
        <v>3810679.2300000004</v>
      </c>
      <c r="J13" s="3">
        <f aca="true" t="shared" si="3" ref="J13:J19">SUM(F13/C13)*100</f>
        <v>121.0838060695935</v>
      </c>
    </row>
    <row r="14" spans="1:10" ht="56.25" customHeight="1">
      <c r="A14" s="31">
        <v>13030800</v>
      </c>
      <c r="B14" s="31" t="s">
        <v>24</v>
      </c>
      <c r="C14" s="32">
        <v>0</v>
      </c>
      <c r="D14" s="33">
        <v>120000</v>
      </c>
      <c r="E14" s="33">
        <v>62000</v>
      </c>
      <c r="F14" s="32">
        <v>75967.57</v>
      </c>
      <c r="G14" s="34">
        <f t="shared" si="0"/>
        <v>122.52833870967743</v>
      </c>
      <c r="H14" s="34">
        <f t="shared" si="1"/>
        <v>63.30630833333334</v>
      </c>
      <c r="I14" s="34">
        <f t="shared" si="2"/>
        <v>75967.57</v>
      </c>
      <c r="J14" s="3"/>
    </row>
    <row r="15" spans="1:10" ht="81" customHeight="1">
      <c r="A15" s="35">
        <v>22010300</v>
      </c>
      <c r="B15" s="31" t="s">
        <v>19</v>
      </c>
      <c r="C15" s="32">
        <v>30294</v>
      </c>
      <c r="D15" s="33">
        <v>55000</v>
      </c>
      <c r="E15" s="33">
        <v>18000</v>
      </c>
      <c r="F15" s="32">
        <v>33941.81</v>
      </c>
      <c r="G15" s="34">
        <f t="shared" si="0"/>
        <v>188.5656111111111</v>
      </c>
      <c r="H15" s="34">
        <f t="shared" si="1"/>
        <v>61.71238181818182</v>
      </c>
      <c r="I15" s="34">
        <f t="shared" si="2"/>
        <v>3647.8099999999977</v>
      </c>
      <c r="J15" s="3"/>
    </row>
    <row r="16" spans="1:10" ht="65.25" customHeight="1">
      <c r="A16" s="35">
        <v>22012600</v>
      </c>
      <c r="B16" s="31" t="s">
        <v>20</v>
      </c>
      <c r="C16" s="32">
        <v>132322.26</v>
      </c>
      <c r="D16" s="33">
        <v>250000</v>
      </c>
      <c r="E16" s="33">
        <v>95000</v>
      </c>
      <c r="F16" s="32">
        <v>185953.86</v>
      </c>
      <c r="G16" s="34">
        <f t="shared" si="0"/>
        <v>195.74090526315788</v>
      </c>
      <c r="H16" s="34">
        <f t="shared" si="1"/>
        <v>74.381544</v>
      </c>
      <c r="I16" s="34">
        <f t="shared" si="2"/>
        <v>53631.59999999998</v>
      </c>
      <c r="J16" s="3"/>
    </row>
    <row r="17" spans="1:10" ht="78.75" customHeight="1">
      <c r="A17" s="35">
        <v>22080400</v>
      </c>
      <c r="B17" s="31" t="s">
        <v>13</v>
      </c>
      <c r="C17" s="32">
        <v>28544.93</v>
      </c>
      <c r="D17" s="33">
        <v>200000</v>
      </c>
      <c r="E17" s="33">
        <v>66000</v>
      </c>
      <c r="F17" s="32">
        <v>56568.4</v>
      </c>
      <c r="G17" s="34">
        <f t="shared" si="0"/>
        <v>85.70969696969696</v>
      </c>
      <c r="H17" s="34">
        <f t="shared" si="1"/>
        <v>28.2842</v>
      </c>
      <c r="I17" s="34">
        <f t="shared" si="2"/>
        <v>28023.47</v>
      </c>
      <c r="J17" s="3">
        <f t="shared" si="3"/>
        <v>198.17319573038014</v>
      </c>
    </row>
    <row r="18" spans="1:10" ht="28.5" customHeight="1">
      <c r="A18" s="35">
        <v>24060300</v>
      </c>
      <c r="B18" s="31" t="s">
        <v>42</v>
      </c>
      <c r="C18" s="32">
        <v>1518.57</v>
      </c>
      <c r="D18" s="33">
        <v>2000</v>
      </c>
      <c r="E18" s="33">
        <v>995</v>
      </c>
      <c r="F18" s="32">
        <v>823.8</v>
      </c>
      <c r="G18" s="34">
        <f t="shared" si="0"/>
        <v>82.79396984924622</v>
      </c>
      <c r="H18" s="34">
        <f t="shared" si="1"/>
        <v>41.19</v>
      </c>
      <c r="I18" s="34">
        <f t="shared" si="2"/>
        <v>-694.77</v>
      </c>
      <c r="J18" s="3">
        <f t="shared" si="3"/>
        <v>54.24840474920485</v>
      </c>
    </row>
    <row r="19" spans="1:10" s="21" customFormat="1" ht="42.75" customHeight="1">
      <c r="A19" s="36"/>
      <c r="B19" s="37" t="s">
        <v>10</v>
      </c>
      <c r="C19" s="38">
        <f>SUM(C13:C18)</f>
        <v>18266642.39</v>
      </c>
      <c r="D19" s="38">
        <f>SUM(D13:D18)</f>
        <v>42000000</v>
      </c>
      <c r="E19" s="38">
        <f>SUM(E13:E18)</f>
        <v>21357995</v>
      </c>
      <c r="F19" s="38">
        <f>SUM(F13:F18)</f>
        <v>22237897.299999997</v>
      </c>
      <c r="G19" s="39">
        <f t="shared" si="0"/>
        <v>104.11977950177437</v>
      </c>
      <c r="H19" s="39">
        <f t="shared" si="1"/>
        <v>52.94737452380952</v>
      </c>
      <c r="I19" s="40">
        <f t="shared" si="2"/>
        <v>3971254.9099999964</v>
      </c>
      <c r="J19" s="4">
        <f t="shared" si="3"/>
        <v>121.74047548100052</v>
      </c>
    </row>
    <row r="20" spans="1:13" s="21" customFormat="1" ht="32.25" customHeight="1">
      <c r="A20" s="36">
        <v>40000000</v>
      </c>
      <c r="B20" s="37" t="s">
        <v>8</v>
      </c>
      <c r="C20" s="38">
        <f>SUM(C21)</f>
        <v>380110413.26</v>
      </c>
      <c r="D20" s="38">
        <f>SUM(D21)</f>
        <v>790816676.98</v>
      </c>
      <c r="E20" s="38">
        <f>SUM(E21)</f>
        <v>468903964.95</v>
      </c>
      <c r="F20" s="38">
        <f>SUM(F21)</f>
        <v>460499261.94000006</v>
      </c>
      <c r="G20" s="39">
        <f t="shared" si="0"/>
        <v>98.20758542511021</v>
      </c>
      <c r="H20" s="39">
        <f t="shared" si="1"/>
        <v>58.23084860812138</v>
      </c>
      <c r="I20" s="40">
        <f t="shared" si="2"/>
        <v>80388848.68000007</v>
      </c>
      <c r="J20" s="11">
        <f>SUM(J24+J23)</f>
        <v>70.2880047652089</v>
      </c>
      <c r="K20" s="11">
        <f>SUM(K24+K23)</f>
        <v>0</v>
      </c>
      <c r="L20" s="11">
        <f>SUM(L24+L23)</f>
        <v>0</v>
      </c>
      <c r="M20" s="11">
        <f>SUM(M24+M23)</f>
        <v>0</v>
      </c>
    </row>
    <row r="21" spans="1:13" s="21" customFormat="1" ht="34.5" customHeight="1">
      <c r="A21" s="36">
        <v>41000000</v>
      </c>
      <c r="B21" s="37" t="s">
        <v>28</v>
      </c>
      <c r="C21" s="38">
        <f>SUM(C22+C24+C28+C30)</f>
        <v>380110413.26</v>
      </c>
      <c r="D21" s="38">
        <f>SUM(D22+D24+D28+D30)</f>
        <v>790816676.98</v>
      </c>
      <c r="E21" s="38">
        <f>SUM(E22+E24+E28+E30)</f>
        <v>468903964.95</v>
      </c>
      <c r="F21" s="38">
        <f>SUM(F22+F24+F28+F30)</f>
        <v>460499261.94000006</v>
      </c>
      <c r="G21" s="39">
        <f t="shared" si="0"/>
        <v>98.20758542511021</v>
      </c>
      <c r="H21" s="39">
        <f t="shared" si="1"/>
        <v>58.23084860812138</v>
      </c>
      <c r="I21" s="40">
        <f t="shared" si="2"/>
        <v>80388848.68000007</v>
      </c>
      <c r="J21" s="11"/>
      <c r="K21" s="12"/>
      <c r="L21" s="12"/>
      <c r="M21" s="12"/>
    </row>
    <row r="22" spans="1:13" s="21" customFormat="1" ht="36.75" customHeight="1">
      <c r="A22" s="36">
        <v>41020000</v>
      </c>
      <c r="B22" s="37" t="s">
        <v>29</v>
      </c>
      <c r="C22" s="38">
        <f>SUM(C23)</f>
        <v>14995700</v>
      </c>
      <c r="D22" s="38">
        <f>SUM(D23)</f>
        <v>39949000</v>
      </c>
      <c r="E22" s="38">
        <f>SUM(E23)</f>
        <v>19974600</v>
      </c>
      <c r="F22" s="38">
        <f>SUM(F23)</f>
        <v>19974600</v>
      </c>
      <c r="G22" s="39">
        <f t="shared" si="0"/>
        <v>100</v>
      </c>
      <c r="H22" s="39">
        <f t="shared" si="1"/>
        <v>50.000250319156926</v>
      </c>
      <c r="I22" s="40">
        <f t="shared" si="2"/>
        <v>4978900</v>
      </c>
      <c r="J22" s="11"/>
      <c r="K22" s="12"/>
      <c r="L22" s="12"/>
      <c r="M22" s="12"/>
    </row>
    <row r="23" spans="1:10" s="22" customFormat="1" ht="28.5" customHeight="1">
      <c r="A23" s="35">
        <v>41020100</v>
      </c>
      <c r="B23" s="31" t="s">
        <v>18</v>
      </c>
      <c r="C23" s="33">
        <v>14995700</v>
      </c>
      <c r="D23" s="33">
        <v>39949000</v>
      </c>
      <c r="E23" s="32">
        <v>19974600</v>
      </c>
      <c r="F23" s="33">
        <v>19974600</v>
      </c>
      <c r="G23" s="34">
        <f t="shared" si="0"/>
        <v>100</v>
      </c>
      <c r="H23" s="41">
        <f t="shared" si="1"/>
        <v>50.000250319156926</v>
      </c>
      <c r="I23" s="42">
        <f>F23-C23</f>
        <v>4978900</v>
      </c>
      <c r="J23" s="3"/>
    </row>
    <row r="24" spans="1:11" s="24" customFormat="1" ht="44.25" customHeight="1">
      <c r="A24" s="36">
        <v>41030000</v>
      </c>
      <c r="B24" s="37" t="s">
        <v>30</v>
      </c>
      <c r="C24" s="38">
        <f>SUM(C25:C27)</f>
        <v>131237898</v>
      </c>
      <c r="D24" s="38">
        <f>SUM(D25:D27)</f>
        <v>151438400</v>
      </c>
      <c r="E24" s="38">
        <f>SUM(E25:E27)</f>
        <v>92244500</v>
      </c>
      <c r="F24" s="38">
        <f>SUM(F25:F27)</f>
        <v>92244500</v>
      </c>
      <c r="G24" s="39">
        <f t="shared" si="0"/>
        <v>100</v>
      </c>
      <c r="H24" s="39">
        <f>SUM(F24/D24)*100</f>
        <v>60.912225697049095</v>
      </c>
      <c r="I24" s="40">
        <f aca="true" t="shared" si="4" ref="I24:I30">SUM(F24-C24)</f>
        <v>-38993398</v>
      </c>
      <c r="J24" s="4">
        <f>SUM(F24/C24)*100</f>
        <v>70.2880047652089</v>
      </c>
      <c r="K24" s="23"/>
    </row>
    <row r="25" spans="1:11" s="24" customFormat="1" ht="44.25" customHeight="1">
      <c r="A25" s="35">
        <v>41033900</v>
      </c>
      <c r="B25" s="31" t="s">
        <v>16</v>
      </c>
      <c r="C25" s="32">
        <v>50297700</v>
      </c>
      <c r="D25" s="33">
        <v>110932500</v>
      </c>
      <c r="E25" s="32">
        <v>68334500</v>
      </c>
      <c r="F25" s="32">
        <v>68334500</v>
      </c>
      <c r="G25" s="34">
        <f aca="true" t="shared" si="5" ref="G25:G44">SUM(F25/E25)*100</f>
        <v>100</v>
      </c>
      <c r="H25" s="34">
        <f aca="true" t="shared" si="6" ref="H25:H44">SUM(F25/D25)*100</f>
        <v>61.60007211592635</v>
      </c>
      <c r="I25" s="42">
        <f t="shared" si="4"/>
        <v>18036800</v>
      </c>
      <c r="J25" s="4"/>
      <c r="K25" s="23"/>
    </row>
    <row r="26" spans="1:11" s="24" customFormat="1" ht="44.25" customHeight="1">
      <c r="A26" s="31">
        <v>41034200</v>
      </c>
      <c r="B26" s="43" t="s">
        <v>17</v>
      </c>
      <c r="C26" s="32">
        <v>55051198</v>
      </c>
      <c r="D26" s="33">
        <v>40505900</v>
      </c>
      <c r="E26" s="32">
        <v>23910000</v>
      </c>
      <c r="F26" s="32">
        <v>23910000</v>
      </c>
      <c r="G26" s="34">
        <f t="shared" si="5"/>
        <v>100</v>
      </c>
      <c r="H26" s="34">
        <f t="shared" si="6"/>
        <v>59.02843783251329</v>
      </c>
      <c r="I26" s="42">
        <f t="shared" si="4"/>
        <v>-31141198</v>
      </c>
      <c r="J26" s="4"/>
      <c r="K26" s="23"/>
    </row>
    <row r="27" spans="1:11" s="24" customFormat="1" ht="73.5" customHeight="1">
      <c r="A27" s="31">
        <v>41034500</v>
      </c>
      <c r="B27" s="43" t="s">
        <v>47</v>
      </c>
      <c r="C27" s="32">
        <v>25889000</v>
      </c>
      <c r="D27" s="33"/>
      <c r="E27" s="32"/>
      <c r="F27" s="32"/>
      <c r="G27" s="34" t="e">
        <f t="shared" si="5"/>
        <v>#DIV/0!</v>
      </c>
      <c r="H27" s="34" t="e">
        <f t="shared" si="6"/>
        <v>#DIV/0!</v>
      </c>
      <c r="I27" s="42">
        <f t="shared" si="4"/>
        <v>-25889000</v>
      </c>
      <c r="J27" s="4"/>
      <c r="K27" s="23"/>
    </row>
    <row r="28" spans="1:11" s="24" customFormat="1" ht="44.25" customHeight="1">
      <c r="A28" s="37">
        <v>41040000</v>
      </c>
      <c r="B28" s="44" t="s">
        <v>31</v>
      </c>
      <c r="C28" s="45">
        <f>SUM(C29)</f>
        <v>14999436</v>
      </c>
      <c r="D28" s="45">
        <f>SUM(D29)</f>
        <v>29428300</v>
      </c>
      <c r="E28" s="45">
        <f>SUM(E29)</f>
        <v>13380568</v>
      </c>
      <c r="F28" s="45">
        <f>SUM(F29)</f>
        <v>13330568</v>
      </c>
      <c r="G28" s="39">
        <f t="shared" si="5"/>
        <v>99.626323785358</v>
      </c>
      <c r="H28" s="39">
        <f t="shared" si="6"/>
        <v>45.29846440331246</v>
      </c>
      <c r="I28" s="40">
        <f t="shared" si="4"/>
        <v>-1668868</v>
      </c>
      <c r="J28" s="4"/>
      <c r="K28" s="23"/>
    </row>
    <row r="29" spans="1:11" s="24" customFormat="1" ht="100.5" customHeight="1">
      <c r="A29" s="46">
        <v>41040200</v>
      </c>
      <c r="B29" s="47" t="s">
        <v>25</v>
      </c>
      <c r="C29" s="33">
        <v>14999436</v>
      </c>
      <c r="D29" s="33">
        <v>29428300</v>
      </c>
      <c r="E29" s="33">
        <v>13380568</v>
      </c>
      <c r="F29" s="33">
        <v>13330568</v>
      </c>
      <c r="G29" s="34">
        <f t="shared" si="5"/>
        <v>99.626323785358</v>
      </c>
      <c r="H29" s="34">
        <f t="shared" si="6"/>
        <v>45.29846440331246</v>
      </c>
      <c r="I29" s="42">
        <f t="shared" si="4"/>
        <v>-1668868</v>
      </c>
      <c r="J29" s="4"/>
      <c r="K29" s="23"/>
    </row>
    <row r="30" spans="1:11" s="24" customFormat="1" ht="43.5" customHeight="1">
      <c r="A30" s="48">
        <v>41050000</v>
      </c>
      <c r="B30" s="49" t="s">
        <v>32</v>
      </c>
      <c r="C30" s="38">
        <f>SUM(C31:C44)</f>
        <v>218877379.26000002</v>
      </c>
      <c r="D30" s="38">
        <f>SUM(D31:D43)</f>
        <v>570000976.98</v>
      </c>
      <c r="E30" s="38">
        <f>SUM(E31:E43)</f>
        <v>343304296.95</v>
      </c>
      <c r="F30" s="38">
        <f>SUM(F31:F43)</f>
        <v>334949593.94000006</v>
      </c>
      <c r="G30" s="39">
        <f t="shared" si="5"/>
        <v>97.56638554069228</v>
      </c>
      <c r="H30" s="39">
        <f t="shared" si="6"/>
        <v>58.762985936382464</v>
      </c>
      <c r="I30" s="40">
        <f t="shared" si="4"/>
        <v>116072214.68000004</v>
      </c>
      <c r="J30" s="4"/>
      <c r="K30" s="23"/>
    </row>
    <row r="31" spans="1:11" s="24" customFormat="1" ht="213.75" customHeight="1">
      <c r="A31" s="50">
        <v>41050100</v>
      </c>
      <c r="B31" s="31" t="s">
        <v>33</v>
      </c>
      <c r="C31" s="32">
        <v>119975856.9</v>
      </c>
      <c r="D31" s="33">
        <v>278599700</v>
      </c>
      <c r="E31" s="51">
        <v>194041832.97</v>
      </c>
      <c r="F31" s="51">
        <v>194041832.97</v>
      </c>
      <c r="G31" s="34">
        <f t="shared" si="5"/>
        <v>100</v>
      </c>
      <c r="H31" s="34">
        <f t="shared" si="6"/>
        <v>69.64897412667709</v>
      </c>
      <c r="I31" s="42">
        <f>F31-C31</f>
        <v>74065976.07</v>
      </c>
      <c r="J31" s="4"/>
      <c r="K31" s="23"/>
    </row>
    <row r="32" spans="1:11" s="24" customFormat="1" ht="121.5" customHeight="1">
      <c r="A32" s="50">
        <v>41050200</v>
      </c>
      <c r="B32" s="31" t="s">
        <v>34</v>
      </c>
      <c r="C32" s="33">
        <v>1073100</v>
      </c>
      <c r="D32" s="33">
        <v>1914500</v>
      </c>
      <c r="E32" s="51">
        <v>1262381</v>
      </c>
      <c r="F32" s="51">
        <v>1262381</v>
      </c>
      <c r="G32" s="34">
        <f t="shared" si="5"/>
        <v>100</v>
      </c>
      <c r="H32" s="34">
        <f t="shared" si="6"/>
        <v>65.93789501175242</v>
      </c>
      <c r="I32" s="42">
        <f>F32-C32</f>
        <v>189281</v>
      </c>
      <c r="J32" s="4"/>
      <c r="K32" s="23"/>
    </row>
    <row r="33" spans="1:11" s="24" customFormat="1" ht="329.25" customHeight="1">
      <c r="A33" s="50">
        <v>41050300</v>
      </c>
      <c r="B33" s="52" t="s">
        <v>35</v>
      </c>
      <c r="C33" s="32">
        <v>92856811</v>
      </c>
      <c r="D33" s="33">
        <v>207800000</v>
      </c>
      <c r="E33" s="51">
        <v>102200000</v>
      </c>
      <c r="F33" s="51">
        <v>96050746</v>
      </c>
      <c r="G33" s="34">
        <f t="shared" si="5"/>
        <v>93.98311741682974</v>
      </c>
      <c r="H33" s="41">
        <f t="shared" si="6"/>
        <v>46.22268816169394</v>
      </c>
      <c r="I33" s="53">
        <f>F33-C33</f>
        <v>3193935</v>
      </c>
      <c r="J33" s="4"/>
      <c r="K33" s="23"/>
    </row>
    <row r="34" spans="1:11" s="24" customFormat="1" ht="132" customHeight="1">
      <c r="A34" s="50">
        <v>41050400</v>
      </c>
      <c r="B34" s="52" t="s">
        <v>50</v>
      </c>
      <c r="C34" s="32"/>
      <c r="D34" s="33">
        <v>1450081.4</v>
      </c>
      <c r="E34" s="51">
        <v>1450081.4</v>
      </c>
      <c r="F34" s="51"/>
      <c r="G34" s="34"/>
      <c r="H34" s="41"/>
      <c r="I34" s="53"/>
      <c r="J34" s="4"/>
      <c r="K34" s="23"/>
    </row>
    <row r="35" spans="1:11" s="24" customFormat="1" ht="249" customHeight="1">
      <c r="A35" s="50">
        <v>41050700</v>
      </c>
      <c r="B35" s="52" t="s">
        <v>36</v>
      </c>
      <c r="C35" s="33">
        <v>142699.56</v>
      </c>
      <c r="D35" s="33">
        <v>517600</v>
      </c>
      <c r="E35" s="51">
        <v>275800</v>
      </c>
      <c r="F35" s="51">
        <v>238443.62</v>
      </c>
      <c r="G35" s="34">
        <f t="shared" si="5"/>
        <v>86.45526468455402</v>
      </c>
      <c r="H35" s="34">
        <f t="shared" si="6"/>
        <v>46.0671599690881</v>
      </c>
      <c r="I35" s="42">
        <f aca="true" t="shared" si="7" ref="I35:I44">SUM(F35-C35)</f>
        <v>95744.06</v>
      </c>
      <c r="J35" s="4"/>
      <c r="K35" s="23"/>
    </row>
    <row r="36" spans="1:11" s="24" customFormat="1" ht="72.75" customHeight="1">
      <c r="A36" s="50">
        <v>41051100</v>
      </c>
      <c r="B36" s="52" t="s">
        <v>26</v>
      </c>
      <c r="C36" s="33"/>
      <c r="D36" s="33">
        <v>302400</v>
      </c>
      <c r="E36" s="51">
        <v>302400</v>
      </c>
      <c r="F36" s="51">
        <v>0</v>
      </c>
      <c r="G36" s="34">
        <f t="shared" si="5"/>
        <v>0</v>
      </c>
      <c r="H36" s="34">
        <f t="shared" si="6"/>
        <v>0</v>
      </c>
      <c r="I36" s="42">
        <f t="shared" si="7"/>
        <v>0</v>
      </c>
      <c r="J36" s="4"/>
      <c r="K36" s="23"/>
    </row>
    <row r="37" spans="1:11" s="24" customFormat="1" ht="88.5" customHeight="1">
      <c r="A37" s="50">
        <v>41051200</v>
      </c>
      <c r="B37" s="59" t="s">
        <v>46</v>
      </c>
      <c r="C37" s="33">
        <v>11075</v>
      </c>
      <c r="D37" s="33">
        <v>406008</v>
      </c>
      <c r="E37" s="51">
        <v>301970</v>
      </c>
      <c r="F37" s="51">
        <v>301970</v>
      </c>
      <c r="G37" s="34">
        <f t="shared" si="5"/>
        <v>100</v>
      </c>
      <c r="H37" s="34">
        <f t="shared" si="6"/>
        <v>74.37538176587654</v>
      </c>
      <c r="I37" s="42"/>
      <c r="J37" s="4"/>
      <c r="K37" s="23"/>
    </row>
    <row r="38" spans="1:11" s="24" customFormat="1" ht="105" customHeight="1">
      <c r="A38" s="61">
        <v>41051400</v>
      </c>
      <c r="B38" s="59" t="s">
        <v>49</v>
      </c>
      <c r="C38" s="33"/>
      <c r="D38" s="33">
        <v>786600</v>
      </c>
      <c r="E38" s="51">
        <v>360944</v>
      </c>
      <c r="F38" s="51">
        <v>360944</v>
      </c>
      <c r="G38" s="34">
        <f t="shared" si="5"/>
        <v>100</v>
      </c>
      <c r="H38" s="34">
        <f t="shared" si="6"/>
        <v>45.88660055936944</v>
      </c>
      <c r="I38" s="42"/>
      <c r="J38" s="4"/>
      <c r="K38" s="23"/>
    </row>
    <row r="39" spans="1:11" s="24" customFormat="1" ht="73.5" customHeight="1">
      <c r="A39" s="61">
        <v>41051500</v>
      </c>
      <c r="B39" s="59" t="s">
        <v>37</v>
      </c>
      <c r="C39" s="33"/>
      <c r="D39" s="33">
        <v>71640600</v>
      </c>
      <c r="E39" s="51">
        <v>38260000</v>
      </c>
      <c r="F39" s="51">
        <v>38260000</v>
      </c>
      <c r="G39" s="34">
        <f t="shared" si="5"/>
        <v>100</v>
      </c>
      <c r="H39" s="34">
        <f t="shared" si="6"/>
        <v>53.40547119929202</v>
      </c>
      <c r="I39" s="42">
        <f t="shared" si="7"/>
        <v>38260000</v>
      </c>
      <c r="J39" s="4"/>
      <c r="K39" s="23"/>
    </row>
    <row r="40" spans="1:11" s="24" customFormat="1" ht="73.5" customHeight="1">
      <c r="A40" s="50">
        <v>41051600</v>
      </c>
      <c r="B40" s="52" t="s">
        <v>48</v>
      </c>
      <c r="C40" s="33"/>
      <c r="D40" s="33">
        <v>402343.58</v>
      </c>
      <c r="E40" s="51">
        <v>402343.58</v>
      </c>
      <c r="F40" s="51">
        <v>177900.35</v>
      </c>
      <c r="G40" s="34">
        <f t="shared" si="5"/>
        <v>44.21602800273339</v>
      </c>
      <c r="H40" s="34">
        <f t="shared" si="6"/>
        <v>44.21602800273339</v>
      </c>
      <c r="I40" s="42"/>
      <c r="J40" s="4"/>
      <c r="K40" s="23"/>
    </row>
    <row r="41" spans="1:11" s="24" customFormat="1" ht="87" customHeight="1">
      <c r="A41" s="50">
        <v>41052000</v>
      </c>
      <c r="B41" s="52" t="s">
        <v>27</v>
      </c>
      <c r="C41" s="33">
        <v>344800</v>
      </c>
      <c r="D41" s="33">
        <v>2700000</v>
      </c>
      <c r="E41" s="51">
        <v>1220000</v>
      </c>
      <c r="F41" s="51">
        <v>1220000</v>
      </c>
      <c r="G41" s="34">
        <f t="shared" si="5"/>
        <v>100</v>
      </c>
      <c r="H41" s="34">
        <f t="shared" si="6"/>
        <v>45.18518518518518</v>
      </c>
      <c r="I41" s="42">
        <f t="shared" si="7"/>
        <v>875200</v>
      </c>
      <c r="J41" s="4"/>
      <c r="K41" s="23"/>
    </row>
    <row r="42" spans="1:11" s="24" customFormat="1" ht="90" customHeight="1">
      <c r="A42" s="50">
        <v>41053300</v>
      </c>
      <c r="B42" s="58" t="s">
        <v>38</v>
      </c>
      <c r="C42" s="33">
        <v>2448200</v>
      </c>
      <c r="D42" s="33">
        <v>1330000</v>
      </c>
      <c r="E42" s="33">
        <v>1330000</v>
      </c>
      <c r="F42" s="33">
        <v>1300000</v>
      </c>
      <c r="G42" s="41">
        <f t="shared" si="5"/>
        <v>97.74436090225564</v>
      </c>
      <c r="H42" s="41">
        <f t="shared" si="6"/>
        <v>97.74436090225564</v>
      </c>
      <c r="I42" s="53">
        <f t="shared" si="7"/>
        <v>-1148200</v>
      </c>
      <c r="J42" s="4"/>
      <c r="K42" s="23"/>
    </row>
    <row r="43" spans="1:11" s="24" customFormat="1" ht="39" customHeight="1">
      <c r="A43" s="61">
        <v>41053900</v>
      </c>
      <c r="B43" s="59" t="s">
        <v>39</v>
      </c>
      <c r="C43" s="33">
        <v>1910136.8</v>
      </c>
      <c r="D43" s="33">
        <v>2151144</v>
      </c>
      <c r="E43" s="51">
        <v>1896544</v>
      </c>
      <c r="F43" s="51">
        <v>1735376</v>
      </c>
      <c r="G43" s="34">
        <f t="shared" si="5"/>
        <v>91.50201629912092</v>
      </c>
      <c r="H43" s="34">
        <f t="shared" si="6"/>
        <v>80.67223765587055</v>
      </c>
      <c r="I43" s="42">
        <f t="shared" si="7"/>
        <v>-174760.80000000005</v>
      </c>
      <c r="J43" s="4"/>
      <c r="K43" s="23"/>
    </row>
    <row r="44" spans="1:11" s="24" customFormat="1" ht="89.25" customHeight="1">
      <c r="A44" s="50">
        <v>41053000</v>
      </c>
      <c r="B44" s="60" t="s">
        <v>57</v>
      </c>
      <c r="C44" s="33">
        <v>114700</v>
      </c>
      <c r="D44" s="33"/>
      <c r="E44" s="51"/>
      <c r="F44" s="51"/>
      <c r="G44" s="34" t="e">
        <f t="shared" si="5"/>
        <v>#DIV/0!</v>
      </c>
      <c r="H44" s="34" t="e">
        <f t="shared" si="6"/>
        <v>#DIV/0!</v>
      </c>
      <c r="I44" s="42">
        <f t="shared" si="7"/>
        <v>-114700</v>
      </c>
      <c r="J44" s="4"/>
      <c r="K44" s="23"/>
    </row>
    <row r="45" spans="1:12" s="22" customFormat="1" ht="33" customHeight="1">
      <c r="A45" s="36"/>
      <c r="B45" s="44" t="s">
        <v>4</v>
      </c>
      <c r="C45" s="38">
        <f>SUM(C19+C20)</f>
        <v>398377055.65</v>
      </c>
      <c r="D45" s="38">
        <f>SUM(D19+D20)</f>
        <v>832816676.98</v>
      </c>
      <c r="E45" s="38">
        <f>SUM(E19+E20)</f>
        <v>490261959.95</v>
      </c>
      <c r="F45" s="38">
        <f>SUM(F19+F20)</f>
        <v>482737159.24000007</v>
      </c>
      <c r="G45" s="39">
        <f>SUM(F45/E45)*100</f>
        <v>98.46514693679939</v>
      </c>
      <c r="H45" s="39">
        <f>SUM(F45/D45)*100</f>
        <v>57.964396317149266</v>
      </c>
      <c r="I45" s="54">
        <f>SUM(I19+I20)</f>
        <v>84360103.59000006</v>
      </c>
      <c r="J45" s="5">
        <f>SUM(F45/C45)*100</f>
        <v>121.17594434557894</v>
      </c>
      <c r="K45" s="25"/>
      <c r="L45" s="26">
        <v>150003350.29</v>
      </c>
    </row>
    <row r="46" spans="1:10" ht="35.25" customHeight="1">
      <c r="A46" s="36"/>
      <c r="B46" s="44" t="s">
        <v>2</v>
      </c>
      <c r="C46" s="38"/>
      <c r="D46" s="38"/>
      <c r="E46" s="38"/>
      <c r="F46" s="38"/>
      <c r="G46" s="55"/>
      <c r="H46" s="55"/>
      <c r="I46" s="56" t="s">
        <v>14</v>
      </c>
      <c r="J46" s="6"/>
    </row>
    <row r="47" spans="1:10" ht="64.5" customHeight="1">
      <c r="A47" s="35">
        <v>21110000</v>
      </c>
      <c r="B47" s="43" t="s">
        <v>9</v>
      </c>
      <c r="C47" s="33">
        <v>162.8</v>
      </c>
      <c r="D47" s="33"/>
      <c r="E47" s="33"/>
      <c r="F47" s="33"/>
      <c r="G47" s="34">
        <v>0</v>
      </c>
      <c r="H47" s="34">
        <v>0</v>
      </c>
      <c r="I47" s="42">
        <f aca="true" t="shared" si="8" ref="I47:I59">SUM(F47-C47)</f>
        <v>-162.8</v>
      </c>
      <c r="J47" s="3">
        <f aca="true" t="shared" si="9" ref="J47:J59">SUM(F47/C47)*100</f>
        <v>0</v>
      </c>
    </row>
    <row r="48" spans="1:10" ht="42.75" customHeight="1">
      <c r="A48" s="35">
        <v>25000000</v>
      </c>
      <c r="B48" s="43" t="s">
        <v>5</v>
      </c>
      <c r="C48" s="33">
        <v>6098331.88</v>
      </c>
      <c r="D48" s="33">
        <v>3382500</v>
      </c>
      <c r="E48" s="33">
        <v>1691250</v>
      </c>
      <c r="F48" s="33">
        <v>4712332.5</v>
      </c>
      <c r="G48" s="34">
        <v>0</v>
      </c>
      <c r="H48" s="34">
        <f aca="true" t="shared" si="10" ref="H48:H59">SUM(F48/D48)*100</f>
        <v>139.3150776053215</v>
      </c>
      <c r="I48" s="42">
        <f t="shared" si="8"/>
        <v>-1385999.38</v>
      </c>
      <c r="J48" s="3">
        <f t="shared" si="9"/>
        <v>77.27248356972005</v>
      </c>
    </row>
    <row r="49" spans="1:10" ht="60.75" customHeight="1" hidden="1">
      <c r="A49" s="35"/>
      <c r="B49" s="43"/>
      <c r="C49" s="33"/>
      <c r="D49" s="33"/>
      <c r="E49" s="33"/>
      <c r="F49" s="33"/>
      <c r="G49" s="34">
        <v>0</v>
      </c>
      <c r="H49" s="34" t="e">
        <f t="shared" si="10"/>
        <v>#DIV/0!</v>
      </c>
      <c r="I49" s="42">
        <f t="shared" si="8"/>
        <v>0</v>
      </c>
      <c r="J49" s="3" t="e">
        <f t="shared" si="9"/>
        <v>#DIV/0!</v>
      </c>
    </row>
    <row r="50" spans="1:10" ht="76.5" customHeight="1">
      <c r="A50" s="35">
        <v>31030000</v>
      </c>
      <c r="B50" s="43" t="s">
        <v>56</v>
      </c>
      <c r="C50" s="33"/>
      <c r="D50" s="33"/>
      <c r="E50" s="33"/>
      <c r="F50" s="33">
        <v>3863510</v>
      </c>
      <c r="G50" s="34">
        <v>0</v>
      </c>
      <c r="H50" s="34" t="e">
        <f t="shared" si="10"/>
        <v>#DIV/0!</v>
      </c>
      <c r="I50" s="42">
        <f t="shared" si="8"/>
        <v>3863510</v>
      </c>
      <c r="J50" s="3"/>
    </row>
    <row r="51" spans="1:10" ht="42" customHeight="1">
      <c r="A51" s="36"/>
      <c r="B51" s="44" t="s">
        <v>40</v>
      </c>
      <c r="C51" s="38">
        <f>SUM(C47:C49)</f>
        <v>6098494.68</v>
      </c>
      <c r="D51" s="38">
        <f>SUM(D47:D49)</f>
        <v>3382500</v>
      </c>
      <c r="E51" s="38">
        <f>SUM(E47:E49)</f>
        <v>1691250</v>
      </c>
      <c r="F51" s="38">
        <f>SUM(F47:F50)</f>
        <v>8575842.5</v>
      </c>
      <c r="G51" s="39">
        <v>0</v>
      </c>
      <c r="H51" s="39">
        <f t="shared" si="10"/>
        <v>253.53562453806356</v>
      </c>
      <c r="I51" s="40">
        <f t="shared" si="8"/>
        <v>2477347.8200000003</v>
      </c>
      <c r="J51" s="3"/>
    </row>
    <row r="52" spans="1:10" ht="29.25" customHeight="1">
      <c r="A52" s="36">
        <v>40000000</v>
      </c>
      <c r="B52" s="37" t="s">
        <v>8</v>
      </c>
      <c r="C52" s="38">
        <f>SUM(C53)</f>
        <v>2884795</v>
      </c>
      <c r="D52" s="38">
        <f>SUM(D53)</f>
        <v>7141200</v>
      </c>
      <c r="E52" s="38">
        <f>SUM(E53)</f>
        <v>7141200</v>
      </c>
      <c r="F52" s="38">
        <f>SUM(F53)</f>
        <v>3675100</v>
      </c>
      <c r="G52" s="39">
        <v>0</v>
      </c>
      <c r="H52" s="39">
        <f t="shared" si="10"/>
        <v>51.463339494762785</v>
      </c>
      <c r="I52" s="40">
        <f t="shared" si="8"/>
        <v>790305</v>
      </c>
      <c r="J52" s="3"/>
    </row>
    <row r="53" spans="1:10" ht="36" customHeight="1">
      <c r="A53" s="48">
        <v>41050000</v>
      </c>
      <c r="B53" s="49" t="s">
        <v>32</v>
      </c>
      <c r="C53" s="38">
        <f>SUM(C54:C56)</f>
        <v>2884795</v>
      </c>
      <c r="D53" s="38">
        <f>SUM(D54:D56)</f>
        <v>7141200</v>
      </c>
      <c r="E53" s="38">
        <f>SUM(E54:E56)</f>
        <v>7141200</v>
      </c>
      <c r="F53" s="38">
        <f>SUM(F54:F56)</f>
        <v>3675100</v>
      </c>
      <c r="G53" s="39">
        <v>0</v>
      </c>
      <c r="H53" s="39">
        <f t="shared" si="10"/>
        <v>51.463339494762785</v>
      </c>
      <c r="I53" s="40">
        <f t="shared" si="8"/>
        <v>790305</v>
      </c>
      <c r="J53" s="3"/>
    </row>
    <row r="54" spans="1:10" ht="94.5" customHeight="1">
      <c r="A54" s="50">
        <v>41053300</v>
      </c>
      <c r="B54" s="52" t="s">
        <v>38</v>
      </c>
      <c r="C54" s="33">
        <v>0</v>
      </c>
      <c r="D54" s="33">
        <v>500000</v>
      </c>
      <c r="E54" s="33">
        <v>500000</v>
      </c>
      <c r="F54" s="33">
        <v>500000</v>
      </c>
      <c r="G54" s="34">
        <v>0</v>
      </c>
      <c r="H54" s="34">
        <f t="shared" si="10"/>
        <v>100</v>
      </c>
      <c r="I54" s="42">
        <f t="shared" si="8"/>
        <v>500000</v>
      </c>
      <c r="J54" s="3"/>
    </row>
    <row r="55" spans="1:10" ht="42" customHeight="1">
      <c r="A55" s="50">
        <v>41053600</v>
      </c>
      <c r="B55" s="52" t="s">
        <v>51</v>
      </c>
      <c r="C55" s="33"/>
      <c r="D55" s="33">
        <v>2194700</v>
      </c>
      <c r="E55" s="33">
        <v>2194700</v>
      </c>
      <c r="F55" s="33">
        <v>605000</v>
      </c>
      <c r="G55" s="34"/>
      <c r="H55" s="34"/>
      <c r="I55" s="42"/>
      <c r="J55" s="3"/>
    </row>
    <row r="56" spans="1:12" ht="27.75" customHeight="1">
      <c r="A56" s="50">
        <v>41053900</v>
      </c>
      <c r="B56" s="52" t="s">
        <v>39</v>
      </c>
      <c r="C56" s="33">
        <v>2884795</v>
      </c>
      <c r="D56" s="33">
        <v>4446500</v>
      </c>
      <c r="E56" s="33">
        <v>4446500</v>
      </c>
      <c r="F56" s="33">
        <v>2570100</v>
      </c>
      <c r="G56" s="34">
        <v>0</v>
      </c>
      <c r="H56" s="34">
        <f t="shared" si="10"/>
        <v>57.800517260766895</v>
      </c>
      <c r="I56" s="42">
        <f>SUM(F56-C56)</f>
        <v>-314695</v>
      </c>
      <c r="J56" s="3">
        <f t="shared" si="9"/>
        <v>89.0912525846724</v>
      </c>
      <c r="L56" s="27"/>
    </row>
    <row r="57" spans="1:12" ht="113.25" customHeight="1" hidden="1">
      <c r="A57" s="31"/>
      <c r="B57" s="43"/>
      <c r="C57" s="33"/>
      <c r="D57" s="33"/>
      <c r="E57" s="33"/>
      <c r="F57" s="33"/>
      <c r="G57" s="34">
        <v>0</v>
      </c>
      <c r="H57" s="34" t="e">
        <f t="shared" si="10"/>
        <v>#DIV/0!</v>
      </c>
      <c r="I57" s="42">
        <f>SUM(F57-C57)</f>
        <v>0</v>
      </c>
      <c r="J57" s="3" t="e">
        <f t="shared" si="9"/>
        <v>#DIV/0!</v>
      </c>
      <c r="L57" s="27"/>
    </row>
    <row r="58" spans="1:12" ht="30" customHeight="1">
      <c r="A58" s="36"/>
      <c r="B58" s="44" t="s">
        <v>6</v>
      </c>
      <c r="C58" s="57">
        <f>SUM(C51:C52)</f>
        <v>8983289.68</v>
      </c>
      <c r="D58" s="57">
        <f>SUM(D51:D52)</f>
        <v>10523700</v>
      </c>
      <c r="E58" s="57">
        <f>SUM(E51:E52)</f>
        <v>8832450</v>
      </c>
      <c r="F58" s="57">
        <f>SUM(F51:F52)</f>
        <v>12250942.5</v>
      </c>
      <c r="G58" s="39">
        <f>SUM(F58/E58)*100</f>
        <v>138.70378547288692</v>
      </c>
      <c r="H58" s="39">
        <f t="shared" si="10"/>
        <v>116.41288235126427</v>
      </c>
      <c r="I58" s="40">
        <f t="shared" si="8"/>
        <v>3267652.8200000003</v>
      </c>
      <c r="J58" s="7">
        <f t="shared" si="9"/>
        <v>136.37479071030026</v>
      </c>
      <c r="L58" s="15">
        <v>1610219.18</v>
      </c>
    </row>
    <row r="59" spans="1:10" ht="40.5" customHeight="1">
      <c r="A59" s="36"/>
      <c r="B59" s="44" t="s">
        <v>7</v>
      </c>
      <c r="C59" s="57">
        <f>C45+C58</f>
        <v>407360345.33</v>
      </c>
      <c r="D59" s="57">
        <f>D45+D58</f>
        <v>843340376.98</v>
      </c>
      <c r="E59" s="57">
        <f>E45+E58</f>
        <v>499094409.95</v>
      </c>
      <c r="F59" s="57">
        <f>F45+F58</f>
        <v>494988101.74000007</v>
      </c>
      <c r="G59" s="39">
        <f>SUM(F59/E59)*100</f>
        <v>99.17724820632408</v>
      </c>
      <c r="H59" s="39">
        <f t="shared" si="10"/>
        <v>58.69375109401869</v>
      </c>
      <c r="I59" s="40">
        <f t="shared" si="8"/>
        <v>87627756.41000009</v>
      </c>
      <c r="J59" s="7">
        <f t="shared" si="9"/>
        <v>121.51111599706972</v>
      </c>
    </row>
    <row r="60" spans="1:10" ht="43.5" customHeight="1">
      <c r="A60" s="9" t="s">
        <v>43</v>
      </c>
      <c r="B60" s="9"/>
      <c r="C60" s="10"/>
      <c r="D60" s="10"/>
      <c r="E60" s="10"/>
      <c r="F60" s="10"/>
      <c r="G60" s="10" t="s">
        <v>21</v>
      </c>
      <c r="H60" s="10"/>
      <c r="I60" s="10"/>
      <c r="J60" s="8"/>
    </row>
    <row r="61" spans="1:10" ht="15.75">
      <c r="A61" s="18"/>
      <c r="B61" s="18"/>
      <c r="C61" s="18"/>
      <c r="D61" s="18"/>
      <c r="E61" s="18"/>
      <c r="F61" s="18"/>
      <c r="G61" s="18"/>
      <c r="H61" s="18"/>
      <c r="I61" s="18"/>
      <c r="J61" s="18"/>
    </row>
  </sheetData>
  <sheetProtection/>
  <mergeCells count="3">
    <mergeCell ref="A2:J2"/>
    <mergeCell ref="A7:J7"/>
    <mergeCell ref="A8:J9"/>
  </mergeCells>
  <printOptions/>
  <pageMargins left="0.49" right="0.19" top="0.16" bottom="0.23" header="0.19" footer="0.23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RFU-Byudget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AHHA</dc:creator>
  <cp:keywords/>
  <dc:description/>
  <cp:lastModifiedBy>ФинУпр</cp:lastModifiedBy>
  <cp:lastPrinted>2018-07-23T11:01:44Z</cp:lastPrinted>
  <dcterms:created xsi:type="dcterms:W3CDTF">2003-03-17T11:10:21Z</dcterms:created>
  <dcterms:modified xsi:type="dcterms:W3CDTF">2018-07-23T11:05:34Z</dcterms:modified>
  <cp:category/>
  <cp:version/>
  <cp:contentType/>
  <cp:contentStatus/>
</cp:coreProperties>
</file>