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(3)'!$A$1:$J$57</definedName>
  </definedNames>
  <calcPr fullCalcOnLoad="1"/>
</workbook>
</file>

<file path=xl/sharedStrings.xml><?xml version="1.0" encoding="utf-8"?>
<sst xmlns="http://schemas.openxmlformats.org/spreadsheetml/2006/main" count="60" uniqueCount="55">
  <si>
    <t>ЗАГАЛЬНИЙ  ФОНД</t>
  </si>
  <si>
    <t>Код</t>
  </si>
  <si>
    <t>СПЕЦІАЛЬНИЙ ФОНД</t>
  </si>
  <si>
    <t>Найменування доходів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</si>
  <si>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</si>
  <si>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</si>
  <si>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</si>
  <si>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</si>
  <si>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 xml:space="preserve"> Офіційні трансферти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</si>
  <si>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</si>
  <si>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</si>
  <si>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</si>
  <si>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</si>
  <si>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</si>
  <si>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                                                      Інформація про виконання Коломийського районного бюджету 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</si>
  <si>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</si>
  <si>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</si>
  <si>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</si>
  <si>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</si>
  <si>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</si>
  <si>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 xml:space="preserve"> Ганна Кравчук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</si>
  <si>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</si>
  <si>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</si>
  <si>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</si>
  <si>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</si>
  <si>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</si>
  <si>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Дотаціш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</si>
  <si>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</si>
  <si>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</si>
  <si>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</si>
  <si>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</si>
  <si>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</si>
  <si>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</si>
  <si>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</si>
  <si>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</si>
  <si>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>Всього доходів спеціального фонду  (без урахування трансфертів)</t>
  </si>
  <si>
    <t>Податок  та збір на доходи  фізичних осіб</t>
  </si>
  <si>
    <t>Інші  надходження</t>
  </si>
  <si>
    <t xml:space="preserve"> Начальник фінансового управління </t>
  </si>
  <si>
    <t xml:space="preserve"> Надходження за І квартал 2018 року </t>
  </si>
  <si>
    <t xml:space="preserve"> План з урахуванням змін на  2019 рік </t>
  </si>
  <si>
    <t xml:space="preserve"> Надходження за  І квартал   2019 року</t>
  </si>
  <si>
    <t xml:space="preserve"> Відсоток виконання до уточненого призначення на І квартал 2019 року</t>
  </si>
  <si>
    <t>Збільшення/ зменшення надходжень  за  І квартал 2019 р. до  надходжень за  І квартал 2018 р. (+;-)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</si>
  <si>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</si>
  <si>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Інші надходження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</si>
  <si>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</si>
  <si>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</si>
  <si>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</si>
  <si>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</si>
  <si>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здійснення природоохоронних заходів</t>
  </si>
  <si>
    <t xml:space="preserve">                                               за  доходами  загального та спеціального фондів  за І квартал 2019 року</t>
  </si>
  <si>
    <t xml:space="preserve"> План з урахуванням змін на І квартал  2019 року</t>
  </si>
  <si>
    <t xml:space="preserve"> Відсоток виконання до  плану   з урахуванням змін на  2019 рік </t>
  </si>
  <si>
    <t>Рентна плата за користування надрами для видобування природного газу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</si>
</sst>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#0.00"/>
  </numFmts>
  <fonts count="45">
    <font>
      <sz val="10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2" fontId="3" fillId="33" borderId="10" xfId="52" applyNumberFormat="1" applyFont="1" applyFill="1" applyBorder="1" applyAlignment="1" applyProtection="1">
      <alignment horizontal="center" vertical="center" wrapText="1"/>
      <protection/>
    </xf>
    <xf numFmtId="172" fontId="3" fillId="34" borderId="10" xfId="52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38" borderId="10" xfId="52" applyNumberFormat="1" applyFont="1" applyFill="1" applyBorder="1" applyAlignment="1" applyProtection="1">
      <alignment horizontal="center" vertical="center" wrapText="1"/>
      <protection/>
    </xf>
    <xf numFmtId="3" fontId="3" fillId="38" borderId="0" xfId="52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34" borderId="10" xfId="52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172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2" fontId="3" fillId="34" borderId="10" xfId="52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2" fontId="4" fillId="0" borderId="12" xfId="52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hidden="1"/>
    </xf>
    <xf numFmtId="2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87" fontId="4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34" borderId="10" xfId="52" applyNumberFormat="1" applyFont="1" applyFill="1" applyBorder="1" applyAlignment="1" applyProtection="1">
      <alignment horizontal="center" vertical="center" wrapText="1"/>
      <protection/>
    </xf>
    <xf numFmtId="172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11" sqref="D11"/>
    </sheetView>
  </sheetViews>
  <sheetFormatPr defaultColWidth="9.00390625" defaultRowHeight="12.75"/>
  <cols>
    <col min="1" max="1" width="12.625" style="15" customWidth="1"/>
    <col min="2" max="2" width="41.75390625" style="15" customWidth="1"/>
    <col min="3" max="3" width="17.875" style="15" customWidth="1"/>
    <col min="4" max="4" width="18.25390625" style="15" customWidth="1"/>
    <col min="5" max="5" width="17.75390625" style="15" customWidth="1"/>
    <col min="6" max="6" width="17.375" style="15" customWidth="1"/>
    <col min="7" max="7" width="17.625" style="15" customWidth="1"/>
    <col min="8" max="8" width="15.875" style="15" customWidth="1"/>
    <col min="9" max="9" width="19.125" style="15" customWidth="1"/>
    <col min="10" max="10" width="0.2421875" style="15" hidden="1" customWidth="1"/>
    <col min="11" max="11" width="0.12890625" style="15" hidden="1" customWidth="1"/>
    <col min="12" max="12" width="14.375" style="15" hidden="1" customWidth="1"/>
    <col min="13" max="13" width="0.875" style="15" hidden="1" customWidth="1"/>
    <col min="14" max="16384" width="9.125" style="15" customWidth="1"/>
  </cols>
  <sheetData>
    <row r="1" spans="1:10" ht="22.5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2.5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7.25" customHeight="1">
      <c r="A3" s="63"/>
      <c r="B3" s="63"/>
      <c r="C3" s="63"/>
      <c r="D3" s="63"/>
      <c r="E3" s="63"/>
      <c r="F3" s="61"/>
      <c r="G3" s="61"/>
      <c r="H3" s="61"/>
      <c r="I3" s="63" t="s">
        <v>11</v>
      </c>
      <c r="J3" s="63" t="s">
        <v>11</v>
      </c>
    </row>
    <row r="4" spans="1:10" ht="18.75" hidden="1">
      <c r="A4" s="28"/>
      <c r="B4" s="28"/>
      <c r="C4" s="9"/>
      <c r="D4" s="9"/>
      <c r="E4" s="9"/>
      <c r="F4" s="9"/>
      <c r="G4" s="9"/>
      <c r="H4" s="9"/>
      <c r="I4" s="9"/>
      <c r="J4" s="9"/>
    </row>
    <row r="5" spans="1:10" ht="8.25" customHeight="1" hidden="1">
      <c r="A5" s="28"/>
      <c r="B5" s="28"/>
      <c r="C5" s="9"/>
      <c r="D5" s="9"/>
      <c r="E5" s="9"/>
      <c r="F5" s="9"/>
      <c r="G5" s="9"/>
      <c r="H5" s="9"/>
      <c r="I5" s="9"/>
      <c r="J5" s="9"/>
    </row>
    <row r="6" spans="1:10" ht="12.75" customHeight="1" hidden="1">
      <c r="A6" s="28"/>
      <c r="B6" s="28"/>
      <c r="C6" s="29"/>
      <c r="D6" s="29"/>
      <c r="E6" s="29"/>
      <c r="F6" s="9"/>
      <c r="G6" s="9"/>
      <c r="H6" s="9"/>
      <c r="I6" s="9"/>
      <c r="J6" s="9"/>
    </row>
    <row r="7" spans="1:10" ht="18.75" hidden="1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ht="18.75" customHeight="1" hidden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23.25" customHeight="1" hidden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21.75" customHeight="1" hidden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66.5" customHeight="1">
      <c r="A11" s="24" t="s">
        <v>1</v>
      </c>
      <c r="B11" s="25" t="s">
        <v>3</v>
      </c>
      <c r="C11" s="26" t="s">
        <v>39</v>
      </c>
      <c r="D11" s="26" t="s">
        <v>40</v>
      </c>
      <c r="E11" s="26" t="s">
        <v>52</v>
      </c>
      <c r="F11" s="26" t="s">
        <v>41</v>
      </c>
      <c r="G11" s="26" t="s">
        <v>42</v>
      </c>
      <c r="H11" s="26" t="s">
        <v>53</v>
      </c>
      <c r="I11" s="26" t="s">
        <v>43</v>
      </c>
      <c r="J11" s="1" t="s">
        <v>10</v>
      </c>
    </row>
    <row r="12" spans="1:10" ht="23.25" customHeight="1">
      <c r="A12" s="13"/>
      <c r="B12" s="14" t="s">
        <v>0</v>
      </c>
      <c r="C12" s="14"/>
      <c r="D12" s="14"/>
      <c r="E12" s="14"/>
      <c r="F12" s="2"/>
      <c r="G12" s="2"/>
      <c r="H12" s="2"/>
      <c r="I12" s="2"/>
      <c r="J12" s="2"/>
    </row>
    <row r="13" spans="1:10" ht="34.5" customHeight="1">
      <c r="A13" s="33">
        <v>11010000</v>
      </c>
      <c r="B13" s="33" t="s">
        <v>36</v>
      </c>
      <c r="C13" s="34">
        <v>9376956.87</v>
      </c>
      <c r="D13" s="35">
        <v>39882900</v>
      </c>
      <c r="E13" s="35">
        <v>8715000</v>
      </c>
      <c r="F13" s="34">
        <v>8716719.35</v>
      </c>
      <c r="G13" s="36">
        <f aca="true" t="shared" si="0" ref="G13:G27">SUM(F13/E13)*100</f>
        <v>100.0197286288009</v>
      </c>
      <c r="H13" s="36">
        <f aca="true" t="shared" si="1" ref="H13:H26">SUM(F13/D13)*100</f>
        <v>21.85578117438802</v>
      </c>
      <c r="I13" s="36">
        <f aca="true" t="shared" si="2" ref="I13:I25">SUM(F13-C13)</f>
        <v>-660237.5199999996</v>
      </c>
      <c r="J13" s="3">
        <f>SUM(F13/C13)*100</f>
        <v>92.95893615430482</v>
      </c>
    </row>
    <row r="14" spans="1:10" ht="102" customHeight="1">
      <c r="A14" s="33">
        <v>13010100</v>
      </c>
      <c r="B14" s="33" t="s">
        <v>44</v>
      </c>
      <c r="C14" s="34"/>
      <c r="D14" s="35"/>
      <c r="E14" s="35"/>
      <c r="F14" s="34">
        <v>16284.11</v>
      </c>
      <c r="G14" s="36" t="e">
        <f t="shared" si="0"/>
        <v>#DIV/0!</v>
      </c>
      <c r="H14" s="36" t="e">
        <f t="shared" si="1"/>
        <v>#DIV/0!</v>
      </c>
      <c r="I14" s="36">
        <f t="shared" si="2"/>
        <v>16284.11</v>
      </c>
      <c r="J14" s="3"/>
    </row>
    <row r="15" spans="1:10" ht="66" customHeight="1">
      <c r="A15" s="33">
        <v>13030800</v>
      </c>
      <c r="B15" s="33" t="s">
        <v>54</v>
      </c>
      <c r="C15" s="34">
        <v>43288.57</v>
      </c>
      <c r="D15" s="35">
        <v>100000</v>
      </c>
      <c r="E15" s="35">
        <v>15000</v>
      </c>
      <c r="F15" s="34">
        <v>9285.54</v>
      </c>
      <c r="G15" s="36">
        <f t="shared" si="0"/>
        <v>61.903600000000004</v>
      </c>
      <c r="H15" s="36">
        <f t="shared" si="1"/>
        <v>9.285540000000001</v>
      </c>
      <c r="I15" s="36">
        <f t="shared" si="2"/>
        <v>-34003.03</v>
      </c>
      <c r="J15" s="3"/>
    </row>
    <row r="16" spans="1:10" ht="53.25" customHeight="1">
      <c r="A16" s="33">
        <v>21080500</v>
      </c>
      <c r="B16" s="33" t="s">
        <v>45</v>
      </c>
      <c r="C16" s="34"/>
      <c r="D16" s="35"/>
      <c r="E16" s="35"/>
      <c r="F16" s="34">
        <v>393.12</v>
      </c>
      <c r="G16" s="36" t="e">
        <f t="shared" si="0"/>
        <v>#DIV/0!</v>
      </c>
      <c r="H16" s="36" t="e">
        <f t="shared" si="1"/>
        <v>#DIV/0!</v>
      </c>
      <c r="I16" s="36">
        <f t="shared" si="2"/>
        <v>393.12</v>
      </c>
      <c r="J16" s="3"/>
    </row>
    <row r="17" spans="1:10" ht="99" customHeight="1">
      <c r="A17" s="37">
        <v>22010300</v>
      </c>
      <c r="B17" s="33" t="s">
        <v>18</v>
      </c>
      <c r="C17" s="34">
        <v>22141.81</v>
      </c>
      <c r="D17" s="35">
        <v>48000</v>
      </c>
      <c r="E17" s="35">
        <v>6000</v>
      </c>
      <c r="F17" s="34">
        <v>33741</v>
      </c>
      <c r="G17" s="36">
        <f t="shared" si="0"/>
        <v>562.35</v>
      </c>
      <c r="H17" s="36">
        <f t="shared" si="1"/>
        <v>70.29375</v>
      </c>
      <c r="I17" s="36">
        <f t="shared" si="2"/>
        <v>11599.189999999999</v>
      </c>
      <c r="J17" s="3"/>
    </row>
    <row r="18" spans="1:10" ht="71.25" customHeight="1">
      <c r="A18" s="37">
        <v>22012600</v>
      </c>
      <c r="B18" s="33" t="s">
        <v>19</v>
      </c>
      <c r="C18" s="34">
        <v>114200.01</v>
      </c>
      <c r="D18" s="35">
        <v>350000</v>
      </c>
      <c r="E18" s="35">
        <v>65000</v>
      </c>
      <c r="F18" s="34">
        <v>119413.8</v>
      </c>
      <c r="G18" s="36">
        <f t="shared" si="0"/>
        <v>183.71353846153846</v>
      </c>
      <c r="H18" s="36">
        <f t="shared" si="1"/>
        <v>34.118228571428574</v>
      </c>
      <c r="I18" s="36">
        <f t="shared" si="2"/>
        <v>5213.790000000008</v>
      </c>
      <c r="J18" s="3"/>
    </row>
    <row r="19" spans="1:10" ht="96" customHeight="1">
      <c r="A19" s="37">
        <v>22080400</v>
      </c>
      <c r="B19" s="33" t="s">
        <v>12</v>
      </c>
      <c r="C19" s="34">
        <v>31619.03</v>
      </c>
      <c r="D19" s="35">
        <v>300000</v>
      </c>
      <c r="E19" s="35">
        <v>50000</v>
      </c>
      <c r="F19" s="34">
        <v>65113.32</v>
      </c>
      <c r="G19" s="36">
        <f t="shared" si="0"/>
        <v>130.22664</v>
      </c>
      <c r="H19" s="36">
        <f t="shared" si="1"/>
        <v>21.704439999999998</v>
      </c>
      <c r="I19" s="36">
        <f t="shared" si="2"/>
        <v>33494.29</v>
      </c>
      <c r="J19" s="3">
        <f>SUM(F19/C19)*100</f>
        <v>205.93079547348543</v>
      </c>
    </row>
    <row r="20" spans="1:10" ht="196.5" customHeight="1">
      <c r="A20" s="37">
        <v>22130000</v>
      </c>
      <c r="B20" s="33" t="s">
        <v>49</v>
      </c>
      <c r="C20" s="34"/>
      <c r="D20" s="35"/>
      <c r="E20" s="35"/>
      <c r="F20" s="34">
        <v>1703</v>
      </c>
      <c r="G20" s="36" t="e">
        <f t="shared" si="0"/>
        <v>#DIV/0!</v>
      </c>
      <c r="H20" s="36" t="e">
        <f t="shared" si="1"/>
        <v>#DIV/0!</v>
      </c>
      <c r="I20" s="36">
        <f t="shared" si="2"/>
        <v>1703</v>
      </c>
      <c r="J20" s="3"/>
    </row>
    <row r="21" spans="1:10" ht="38.25" customHeight="1">
      <c r="A21" s="37">
        <v>24060300</v>
      </c>
      <c r="B21" s="33" t="s">
        <v>37</v>
      </c>
      <c r="C21" s="34">
        <v>411.9</v>
      </c>
      <c r="D21" s="35">
        <v>2000</v>
      </c>
      <c r="E21" s="35">
        <v>495</v>
      </c>
      <c r="F21" s="34">
        <v>1739.26</v>
      </c>
      <c r="G21" s="36">
        <f t="shared" si="0"/>
        <v>351.3656565656566</v>
      </c>
      <c r="H21" s="36">
        <f t="shared" si="1"/>
        <v>86.96300000000001</v>
      </c>
      <c r="I21" s="36">
        <f t="shared" si="2"/>
        <v>1327.3600000000001</v>
      </c>
      <c r="J21" s="3">
        <f>SUM(F21/C21)*100</f>
        <v>422.2529740228211</v>
      </c>
    </row>
    <row r="22" spans="1:10" s="17" customFormat="1" ht="42.75" customHeight="1">
      <c r="A22" s="13"/>
      <c r="B22" s="14" t="s">
        <v>9</v>
      </c>
      <c r="C22" s="38">
        <f>SUM(C13:C21)</f>
        <v>9588618.19</v>
      </c>
      <c r="D22" s="38">
        <f>SUM(D13:D21)</f>
        <v>40682900</v>
      </c>
      <c r="E22" s="38">
        <f>SUM(E13:E21)</f>
        <v>8851495</v>
      </c>
      <c r="F22" s="38">
        <f>SUM(F13:F21)</f>
        <v>8964392.499999998</v>
      </c>
      <c r="G22" s="39">
        <f t="shared" si="0"/>
        <v>101.2754625066161</v>
      </c>
      <c r="H22" s="39">
        <f t="shared" si="1"/>
        <v>22.034792259155562</v>
      </c>
      <c r="I22" s="40">
        <f t="shared" si="2"/>
        <v>-624225.6900000013</v>
      </c>
      <c r="J22" s="4">
        <f>SUM(F22/C22)*100</f>
        <v>93.48993069041992</v>
      </c>
    </row>
    <row r="23" spans="1:13" s="17" customFormat="1" ht="32.25" customHeight="1">
      <c r="A23" s="13">
        <v>40000000</v>
      </c>
      <c r="B23" s="14" t="s">
        <v>8</v>
      </c>
      <c r="C23" s="38">
        <f>SUM(C24)</f>
        <v>228269909.20000002</v>
      </c>
      <c r="D23" s="38">
        <f>SUM(D24)</f>
        <v>593382443.19</v>
      </c>
      <c r="E23" s="38">
        <f>SUM(E24)</f>
        <v>176517140.37</v>
      </c>
      <c r="F23" s="38">
        <f>SUM(F24)</f>
        <v>165086601.42000002</v>
      </c>
      <c r="G23" s="39">
        <f t="shared" si="0"/>
        <v>93.52440282794052</v>
      </c>
      <c r="H23" s="39">
        <f t="shared" si="1"/>
        <v>27.821281757596523</v>
      </c>
      <c r="I23" s="40">
        <f t="shared" si="2"/>
        <v>-63183307.78</v>
      </c>
      <c r="J23" s="11">
        <f>SUM(J27+J26)</f>
        <v>82.30593607305936</v>
      </c>
      <c r="K23" s="11">
        <f>SUM(K27+K26)</f>
        <v>0</v>
      </c>
      <c r="L23" s="11">
        <f>SUM(L27+L26)</f>
        <v>0</v>
      </c>
      <c r="M23" s="11">
        <f>SUM(M27+M26)</f>
        <v>0</v>
      </c>
    </row>
    <row r="24" spans="1:13" s="17" customFormat="1" ht="34.5" customHeight="1">
      <c r="A24" s="13">
        <v>41000000</v>
      </c>
      <c r="B24" s="14" t="s">
        <v>23</v>
      </c>
      <c r="C24" s="38">
        <f>SUM(C25+C27+C30+C32)</f>
        <v>228269909.20000002</v>
      </c>
      <c r="D24" s="38">
        <f>SUM(D25+D27+D30+D32)</f>
        <v>593382443.19</v>
      </c>
      <c r="E24" s="38">
        <f>SUM(E25+E27+E30+E32)</f>
        <v>176517140.37</v>
      </c>
      <c r="F24" s="38">
        <f>SUM(F25+F27+F30+F32)</f>
        <v>165086601.42000002</v>
      </c>
      <c r="G24" s="39">
        <f t="shared" si="0"/>
        <v>93.52440282794052</v>
      </c>
      <c r="H24" s="39">
        <f t="shared" si="1"/>
        <v>27.821281757596523</v>
      </c>
      <c r="I24" s="40">
        <f t="shared" si="2"/>
        <v>-63183307.78</v>
      </c>
      <c r="J24" s="11"/>
      <c r="K24" s="12"/>
      <c r="L24" s="12"/>
      <c r="M24" s="12"/>
    </row>
    <row r="25" spans="1:13" s="17" customFormat="1" ht="36.75" customHeight="1">
      <c r="A25" s="13">
        <v>41020000</v>
      </c>
      <c r="B25" s="14" t="s">
        <v>24</v>
      </c>
      <c r="C25" s="38">
        <f>SUM(C26)</f>
        <v>9987300</v>
      </c>
      <c r="D25" s="38">
        <f>SUM(D26)</f>
        <v>40970100</v>
      </c>
      <c r="E25" s="38">
        <f>SUM(E26)</f>
        <v>10813200</v>
      </c>
      <c r="F25" s="38">
        <f>SUM(F26)</f>
        <v>10813200</v>
      </c>
      <c r="G25" s="39">
        <f t="shared" si="0"/>
        <v>100</v>
      </c>
      <c r="H25" s="39">
        <f t="shared" si="1"/>
        <v>26.39290604611656</v>
      </c>
      <c r="I25" s="40">
        <f t="shared" si="2"/>
        <v>825900</v>
      </c>
      <c r="J25" s="11"/>
      <c r="K25" s="12"/>
      <c r="L25" s="12"/>
      <c r="M25" s="12"/>
    </row>
    <row r="26" spans="1:10" s="18" customFormat="1" ht="28.5" customHeight="1">
      <c r="A26" s="37">
        <v>41020100</v>
      </c>
      <c r="B26" s="33" t="s">
        <v>17</v>
      </c>
      <c r="C26" s="35">
        <v>9987300</v>
      </c>
      <c r="D26" s="41">
        <v>40970100</v>
      </c>
      <c r="E26" s="42">
        <v>10813200</v>
      </c>
      <c r="F26" s="35">
        <v>10813200</v>
      </c>
      <c r="G26" s="36">
        <f t="shared" si="0"/>
        <v>100</v>
      </c>
      <c r="H26" s="43">
        <f t="shared" si="1"/>
        <v>26.39290604611656</v>
      </c>
      <c r="I26" s="44">
        <f>F26-C26</f>
        <v>825900</v>
      </c>
      <c r="J26" s="3"/>
    </row>
    <row r="27" spans="1:11" s="20" customFormat="1" ht="44.25" customHeight="1">
      <c r="A27" s="13">
        <v>41030000</v>
      </c>
      <c r="B27" s="14" t="s">
        <v>25</v>
      </c>
      <c r="C27" s="38">
        <f>SUM(C28:C29)</f>
        <v>37580400</v>
      </c>
      <c r="D27" s="38">
        <f>SUM(D28:D29)</f>
        <v>127073300</v>
      </c>
      <c r="E27" s="38">
        <f>SUM(E28:E29)</f>
        <v>30930900</v>
      </c>
      <c r="F27" s="38">
        <f>SUM(F28:F29)</f>
        <v>30930900</v>
      </c>
      <c r="G27" s="39">
        <f t="shared" si="0"/>
        <v>100</v>
      </c>
      <c r="H27" s="39">
        <f>SUM(F27/D27)*100</f>
        <v>24.340990593618013</v>
      </c>
      <c r="I27" s="40">
        <f aca="true" t="shared" si="3" ref="I27:I32">SUM(F27-C27)</f>
        <v>-6649500</v>
      </c>
      <c r="J27" s="4">
        <f>SUM(F27/C27)*100</f>
        <v>82.30593607305936</v>
      </c>
      <c r="K27" s="19"/>
    </row>
    <row r="28" spans="1:11" s="20" customFormat="1" ht="44.25" customHeight="1">
      <c r="A28" s="37">
        <v>41033900</v>
      </c>
      <c r="B28" s="33" t="s">
        <v>15</v>
      </c>
      <c r="C28" s="34">
        <v>25625400</v>
      </c>
      <c r="D28" s="35">
        <v>98707700</v>
      </c>
      <c r="E28" s="34">
        <v>23516700</v>
      </c>
      <c r="F28" s="34">
        <v>23516700</v>
      </c>
      <c r="G28" s="36">
        <f aca="true" t="shared" si="4" ref="G28:G43">SUM(F28/E28)*100</f>
        <v>100</v>
      </c>
      <c r="H28" s="36">
        <f aca="true" t="shared" si="5" ref="H28:H43">SUM(F28/D28)*100</f>
        <v>23.824585113420735</v>
      </c>
      <c r="I28" s="44">
        <f t="shared" si="3"/>
        <v>-2108700</v>
      </c>
      <c r="J28" s="4"/>
      <c r="K28" s="19"/>
    </row>
    <row r="29" spans="1:11" s="20" customFormat="1" ht="57.75" customHeight="1">
      <c r="A29" s="33">
        <v>41034200</v>
      </c>
      <c r="B29" s="45" t="s">
        <v>16</v>
      </c>
      <c r="C29" s="34">
        <v>11955000</v>
      </c>
      <c r="D29" s="35">
        <v>28365600</v>
      </c>
      <c r="E29" s="34">
        <v>7414200</v>
      </c>
      <c r="F29" s="34">
        <v>7414200</v>
      </c>
      <c r="G29" s="36">
        <f t="shared" si="4"/>
        <v>100</v>
      </c>
      <c r="H29" s="36">
        <f t="shared" si="5"/>
        <v>26.137998138590408</v>
      </c>
      <c r="I29" s="44">
        <f t="shared" si="3"/>
        <v>-4540800</v>
      </c>
      <c r="J29" s="4"/>
      <c r="K29" s="19"/>
    </row>
    <row r="30" spans="1:11" s="20" customFormat="1" ht="54" customHeight="1">
      <c r="A30" s="14">
        <v>41040000</v>
      </c>
      <c r="B30" s="27" t="s">
        <v>26</v>
      </c>
      <c r="C30" s="46">
        <f>SUM(C31)</f>
        <v>5151921</v>
      </c>
      <c r="D30" s="46">
        <f>SUM(D31)</f>
        <v>24419600</v>
      </c>
      <c r="E30" s="46">
        <f>SUM(E31)</f>
        <v>6485500</v>
      </c>
      <c r="F30" s="46">
        <f>SUM(F31)</f>
        <v>6425500</v>
      </c>
      <c r="G30" s="39">
        <f t="shared" si="4"/>
        <v>99.07485930151877</v>
      </c>
      <c r="H30" s="39">
        <f t="shared" si="5"/>
        <v>26.312879817851236</v>
      </c>
      <c r="I30" s="40">
        <f t="shared" si="3"/>
        <v>1273579</v>
      </c>
      <c r="J30" s="4"/>
      <c r="K30" s="19"/>
    </row>
    <row r="31" spans="1:11" s="20" customFormat="1" ht="151.5" customHeight="1">
      <c r="A31" s="58">
        <v>41040200</v>
      </c>
      <c r="B31" s="47" t="s">
        <v>21</v>
      </c>
      <c r="C31" s="35">
        <v>5151921</v>
      </c>
      <c r="D31" s="35">
        <v>24419600</v>
      </c>
      <c r="E31" s="35">
        <v>6485500</v>
      </c>
      <c r="F31" s="35">
        <v>6425500</v>
      </c>
      <c r="G31" s="36">
        <f t="shared" si="4"/>
        <v>99.07485930151877</v>
      </c>
      <c r="H31" s="36">
        <f t="shared" si="5"/>
        <v>26.312879817851236</v>
      </c>
      <c r="I31" s="44">
        <f t="shared" si="3"/>
        <v>1273579</v>
      </c>
      <c r="J31" s="4"/>
      <c r="K31" s="19"/>
    </row>
    <row r="32" spans="1:11" s="20" customFormat="1" ht="61.5" customHeight="1">
      <c r="A32" s="48">
        <v>41050000</v>
      </c>
      <c r="B32" s="49" t="s">
        <v>27</v>
      </c>
      <c r="C32" s="38">
        <f>SUM(C33:C43)</f>
        <v>175550288.20000002</v>
      </c>
      <c r="D32" s="38">
        <f>SUM(D33:D43)</f>
        <v>400919443.19</v>
      </c>
      <c r="E32" s="38">
        <f>SUM(E33:E43)</f>
        <v>128287540.37</v>
      </c>
      <c r="F32" s="38">
        <f>SUM(F33:F43)</f>
        <v>116917001.42000002</v>
      </c>
      <c r="G32" s="39">
        <f t="shared" si="4"/>
        <v>91.13667709490284</v>
      </c>
      <c r="H32" s="39">
        <f t="shared" si="5"/>
        <v>29.16221784848479</v>
      </c>
      <c r="I32" s="40">
        <f t="shared" si="3"/>
        <v>-58633286.78</v>
      </c>
      <c r="J32" s="4"/>
      <c r="K32" s="19"/>
    </row>
    <row r="33" spans="1:11" s="20" customFormat="1" ht="254.25" customHeight="1">
      <c r="A33" s="59">
        <v>41050100</v>
      </c>
      <c r="B33" s="33" t="s">
        <v>28</v>
      </c>
      <c r="C33" s="51">
        <v>105212142.12</v>
      </c>
      <c r="D33" s="35">
        <v>90299300</v>
      </c>
      <c r="E33" s="51">
        <v>56490897.18</v>
      </c>
      <c r="F33" s="51">
        <v>46927645.24</v>
      </c>
      <c r="G33" s="36">
        <f t="shared" si="4"/>
        <v>83.07116293528125</v>
      </c>
      <c r="H33" s="36">
        <f t="shared" si="5"/>
        <v>51.96900224032744</v>
      </c>
      <c r="I33" s="44">
        <f>F33-C33</f>
        <v>-58284496.88</v>
      </c>
      <c r="J33" s="4"/>
      <c r="K33" s="19"/>
    </row>
    <row r="34" spans="1:11" s="20" customFormat="1" ht="144.75" customHeight="1">
      <c r="A34" s="50">
        <v>41050200</v>
      </c>
      <c r="B34" s="33" t="s">
        <v>29</v>
      </c>
      <c r="C34" s="51">
        <v>663181</v>
      </c>
      <c r="D34" s="35">
        <v>2684100</v>
      </c>
      <c r="E34" s="51">
        <v>671100</v>
      </c>
      <c r="F34" s="51">
        <v>463874</v>
      </c>
      <c r="G34" s="36">
        <f t="shared" si="4"/>
        <v>69.12144240798689</v>
      </c>
      <c r="H34" s="36">
        <f t="shared" si="5"/>
        <v>17.282292015945757</v>
      </c>
      <c r="I34" s="44">
        <f>F34-C34</f>
        <v>-199307</v>
      </c>
      <c r="J34" s="4"/>
      <c r="K34" s="19"/>
    </row>
    <row r="35" spans="1:11" s="20" customFormat="1" ht="329.25" customHeight="1">
      <c r="A35" s="50">
        <v>41050300</v>
      </c>
      <c r="B35" s="52" t="s">
        <v>30</v>
      </c>
      <c r="C35" s="51">
        <v>48464984</v>
      </c>
      <c r="D35" s="35">
        <v>216830000</v>
      </c>
      <c r="E35" s="51">
        <v>47895000</v>
      </c>
      <c r="F35" s="51">
        <v>46483304</v>
      </c>
      <c r="G35" s="36">
        <f t="shared" si="4"/>
        <v>97.05251905209312</v>
      </c>
      <c r="H35" s="43">
        <f t="shared" si="5"/>
        <v>21.4376719088687</v>
      </c>
      <c r="I35" s="53">
        <f>F35-C35</f>
        <v>-1981680</v>
      </c>
      <c r="J35" s="4"/>
      <c r="K35" s="19"/>
    </row>
    <row r="36" spans="1:11" s="20" customFormat="1" ht="280.5" customHeight="1">
      <c r="A36" s="50">
        <v>41050700</v>
      </c>
      <c r="B36" s="52" t="s">
        <v>31</v>
      </c>
      <c r="C36" s="51">
        <v>120396.08</v>
      </c>
      <c r="D36" s="35">
        <v>580000</v>
      </c>
      <c r="E36" s="51">
        <v>135300</v>
      </c>
      <c r="F36" s="51">
        <v>124960.18</v>
      </c>
      <c r="G36" s="36">
        <f t="shared" si="4"/>
        <v>92.35785661492977</v>
      </c>
      <c r="H36" s="36">
        <f t="shared" si="5"/>
        <v>21.544858620689656</v>
      </c>
      <c r="I36" s="44">
        <f aca="true" t="shared" si="6" ref="I36:I43">SUM(F36-C36)</f>
        <v>4564.099999999991</v>
      </c>
      <c r="J36" s="4"/>
      <c r="K36" s="19"/>
    </row>
    <row r="37" spans="1:11" s="20" customFormat="1" ht="90.75" customHeight="1">
      <c r="A37" s="59">
        <v>41051000</v>
      </c>
      <c r="B37" s="52" t="s">
        <v>46</v>
      </c>
      <c r="C37" s="51">
        <v>0</v>
      </c>
      <c r="D37" s="35">
        <v>820300</v>
      </c>
      <c r="E37" s="51">
        <v>189600</v>
      </c>
      <c r="F37" s="51">
        <v>189600</v>
      </c>
      <c r="G37" s="36">
        <f t="shared" si="4"/>
        <v>100</v>
      </c>
      <c r="H37" s="36">
        <f t="shared" si="5"/>
        <v>23.113495062781908</v>
      </c>
      <c r="I37" s="44">
        <f t="shared" si="6"/>
        <v>189600</v>
      </c>
      <c r="J37" s="4"/>
      <c r="K37" s="19"/>
    </row>
    <row r="38" spans="1:11" s="20" customFormat="1" ht="126" customHeight="1">
      <c r="A38" s="59">
        <v>41051200</v>
      </c>
      <c r="B38" s="52" t="s">
        <v>47</v>
      </c>
      <c r="C38" s="51"/>
      <c r="D38" s="35">
        <v>355200</v>
      </c>
      <c r="E38" s="51">
        <v>88800</v>
      </c>
      <c r="F38" s="51">
        <v>88800</v>
      </c>
      <c r="G38" s="36">
        <f t="shared" si="4"/>
        <v>100</v>
      </c>
      <c r="H38" s="36">
        <f t="shared" si="5"/>
        <v>25</v>
      </c>
      <c r="I38" s="44">
        <f t="shared" si="6"/>
        <v>88800</v>
      </c>
      <c r="J38" s="4"/>
      <c r="K38" s="19"/>
    </row>
    <row r="39" spans="1:11" s="20" customFormat="1" ht="99.75" customHeight="1">
      <c r="A39" s="59">
        <v>41051500</v>
      </c>
      <c r="B39" s="60" t="s">
        <v>32</v>
      </c>
      <c r="C39" s="51">
        <v>19129600</v>
      </c>
      <c r="D39" s="35">
        <v>87029900</v>
      </c>
      <c r="E39" s="51">
        <v>21404200</v>
      </c>
      <c r="F39" s="51">
        <v>21403500</v>
      </c>
      <c r="G39" s="36">
        <f t="shared" si="4"/>
        <v>99.99672961381411</v>
      </c>
      <c r="H39" s="36">
        <f t="shared" si="5"/>
        <v>24.593271967450267</v>
      </c>
      <c r="I39" s="44">
        <f t="shared" si="6"/>
        <v>2273900</v>
      </c>
      <c r="J39" s="4"/>
      <c r="K39" s="19"/>
    </row>
    <row r="40" spans="1:11" s="20" customFormat="1" ht="80.25" customHeight="1">
      <c r="A40" s="59">
        <v>41051600</v>
      </c>
      <c r="B40" s="60" t="s">
        <v>48</v>
      </c>
      <c r="C40" s="51"/>
      <c r="D40" s="35">
        <v>19843.19</v>
      </c>
      <c r="E40" s="51">
        <v>19843.19</v>
      </c>
      <c r="F40" s="51">
        <v>0</v>
      </c>
      <c r="G40" s="36">
        <f t="shared" si="4"/>
        <v>0</v>
      </c>
      <c r="H40" s="36">
        <f t="shared" si="5"/>
        <v>0</v>
      </c>
      <c r="I40" s="44">
        <f t="shared" si="6"/>
        <v>0</v>
      </c>
      <c r="J40" s="4"/>
      <c r="K40" s="19"/>
    </row>
    <row r="41" spans="1:11" s="20" customFormat="1" ht="109.5" customHeight="1">
      <c r="A41" s="59">
        <v>41052000</v>
      </c>
      <c r="B41" s="60" t="s">
        <v>22</v>
      </c>
      <c r="C41" s="51">
        <v>530000</v>
      </c>
      <c r="D41" s="35">
        <v>541800</v>
      </c>
      <c r="E41" s="51">
        <v>541800</v>
      </c>
      <c r="F41" s="51">
        <v>461200</v>
      </c>
      <c r="G41" s="36">
        <f t="shared" si="4"/>
        <v>85.12366186784791</v>
      </c>
      <c r="H41" s="36">
        <f t="shared" si="5"/>
        <v>85.12366186784791</v>
      </c>
      <c r="I41" s="44">
        <f t="shared" si="6"/>
        <v>-68800</v>
      </c>
      <c r="J41" s="4"/>
      <c r="K41" s="19"/>
    </row>
    <row r="42" spans="1:11" s="20" customFormat="1" ht="122.25" customHeight="1">
      <c r="A42" s="59">
        <v>41053300</v>
      </c>
      <c r="B42" s="60" t="s">
        <v>33</v>
      </c>
      <c r="C42" s="35">
        <v>1050000</v>
      </c>
      <c r="D42" s="35">
        <v>1365000</v>
      </c>
      <c r="E42" s="35">
        <v>644000</v>
      </c>
      <c r="F42" s="35">
        <v>644000</v>
      </c>
      <c r="G42" s="43">
        <f t="shared" si="4"/>
        <v>100</v>
      </c>
      <c r="H42" s="43">
        <f t="shared" si="5"/>
        <v>47.179487179487175</v>
      </c>
      <c r="I42" s="53">
        <f t="shared" si="6"/>
        <v>-406000</v>
      </c>
      <c r="J42" s="4"/>
      <c r="K42" s="19"/>
    </row>
    <row r="43" spans="1:11" s="20" customFormat="1" ht="66.75" customHeight="1">
      <c r="A43" s="59">
        <v>41053900</v>
      </c>
      <c r="B43" s="52" t="s">
        <v>34</v>
      </c>
      <c r="C43" s="51">
        <v>379985</v>
      </c>
      <c r="D43" s="35">
        <v>394000</v>
      </c>
      <c r="E43" s="51">
        <v>207000</v>
      </c>
      <c r="F43" s="51">
        <v>130118</v>
      </c>
      <c r="G43" s="36">
        <f t="shared" si="4"/>
        <v>62.858937198067636</v>
      </c>
      <c r="H43" s="36">
        <f t="shared" si="5"/>
        <v>33.0248730964467</v>
      </c>
      <c r="I43" s="44">
        <f t="shared" si="6"/>
        <v>-249867</v>
      </c>
      <c r="J43" s="4"/>
      <c r="K43" s="19"/>
    </row>
    <row r="44" spans="1:12" s="18" customFormat="1" ht="33" customHeight="1">
      <c r="A44" s="13"/>
      <c r="B44" s="27" t="s">
        <v>4</v>
      </c>
      <c r="C44" s="38">
        <f>SUM(C22+C23)</f>
        <v>237858527.39000002</v>
      </c>
      <c r="D44" s="38">
        <f>SUM(D22+D23)</f>
        <v>634065343.19</v>
      </c>
      <c r="E44" s="38">
        <f>SUM(E22+E23)</f>
        <v>185368635.37</v>
      </c>
      <c r="F44" s="38">
        <f>SUM(F22+F23)</f>
        <v>174050993.92000002</v>
      </c>
      <c r="G44" s="39">
        <f>SUM(F44/E44)*100</f>
        <v>93.89452189287054</v>
      </c>
      <c r="H44" s="39">
        <f>SUM(F44/D44)*100</f>
        <v>27.45000902341464</v>
      </c>
      <c r="I44" s="54">
        <f>SUM(I22+I23)</f>
        <v>-63807533.47</v>
      </c>
      <c r="J44" s="5">
        <f>SUM(F44/C44)*100</f>
        <v>73.17416610194545</v>
      </c>
      <c r="K44" s="21"/>
      <c r="L44" s="22">
        <v>150003350.29</v>
      </c>
    </row>
    <row r="45" spans="1:10" ht="23.25" customHeight="1">
      <c r="A45" s="13"/>
      <c r="B45" s="27" t="s">
        <v>2</v>
      </c>
      <c r="C45" s="38"/>
      <c r="D45" s="38"/>
      <c r="E45" s="38"/>
      <c r="F45" s="38"/>
      <c r="G45" s="39"/>
      <c r="H45" s="55"/>
      <c r="I45" s="56" t="s">
        <v>13</v>
      </c>
      <c r="J45" s="6"/>
    </row>
    <row r="46" spans="1:10" ht="68.25" customHeight="1">
      <c r="A46" s="37">
        <v>25000000</v>
      </c>
      <c r="B46" s="45" t="s">
        <v>5</v>
      </c>
      <c r="C46" s="35">
        <v>1591302.34</v>
      </c>
      <c r="D46" s="35">
        <v>1513700</v>
      </c>
      <c r="E46" s="35">
        <v>378425</v>
      </c>
      <c r="F46" s="35">
        <v>523510.71</v>
      </c>
      <c r="G46" s="36">
        <f aca="true" t="shared" si="7" ref="G46:G52">SUM(F46/E46)*100</f>
        <v>138.33935654356875</v>
      </c>
      <c r="H46" s="36">
        <f aca="true" t="shared" si="8" ref="H46:H56">SUM(F46/D46)*100</f>
        <v>34.58483913589219</v>
      </c>
      <c r="I46" s="44">
        <f aca="true" t="shared" si="9" ref="I46:I56">SUM(F46-C46)</f>
        <v>-1067791.6300000001</v>
      </c>
      <c r="J46" s="3">
        <f aca="true" t="shared" si="10" ref="J46:J56">SUM(F46/C46)*100</f>
        <v>32.898255525722405</v>
      </c>
    </row>
    <row r="47" spans="1:10" ht="60.75" customHeight="1" hidden="1">
      <c r="A47" s="37"/>
      <c r="B47" s="45"/>
      <c r="C47" s="35"/>
      <c r="D47" s="35"/>
      <c r="E47" s="35"/>
      <c r="F47" s="35"/>
      <c r="G47" s="39" t="e">
        <f t="shared" si="7"/>
        <v>#DIV/0!</v>
      </c>
      <c r="H47" s="36" t="e">
        <f t="shared" si="8"/>
        <v>#DIV/0!</v>
      </c>
      <c r="I47" s="44">
        <f t="shared" si="9"/>
        <v>0</v>
      </c>
      <c r="J47" s="3" t="e">
        <f t="shared" si="10"/>
        <v>#DIV/0!</v>
      </c>
    </row>
    <row r="48" spans="1:10" ht="71.25" customHeight="1">
      <c r="A48" s="13"/>
      <c r="B48" s="27" t="s">
        <v>35</v>
      </c>
      <c r="C48" s="38">
        <f>SUM(C46:C47)</f>
        <v>1591302.34</v>
      </c>
      <c r="D48" s="38">
        <f>SUM(D46:D47)</f>
        <v>1513700</v>
      </c>
      <c r="E48" s="38">
        <f>SUM(E46:E47)</f>
        <v>378425</v>
      </c>
      <c r="F48" s="38">
        <f>SUM(F46:F47)</f>
        <v>523510.71</v>
      </c>
      <c r="G48" s="39">
        <f t="shared" si="7"/>
        <v>138.33935654356875</v>
      </c>
      <c r="H48" s="39">
        <f t="shared" si="8"/>
        <v>34.58483913589219</v>
      </c>
      <c r="I48" s="40">
        <f t="shared" si="9"/>
        <v>-1067791.6300000001</v>
      </c>
      <c r="J48" s="3"/>
    </row>
    <row r="49" spans="1:10" ht="48" customHeight="1">
      <c r="A49" s="13">
        <v>40000000</v>
      </c>
      <c r="B49" s="14" t="s">
        <v>8</v>
      </c>
      <c r="C49" s="38">
        <f>SUM(C50)</f>
        <v>1907100</v>
      </c>
      <c r="D49" s="38">
        <f>SUM(D50)</f>
        <v>4935000</v>
      </c>
      <c r="E49" s="38">
        <f>SUM(E50)</f>
        <v>4635000</v>
      </c>
      <c r="F49" s="38">
        <f>SUM(F50)</f>
        <v>760000</v>
      </c>
      <c r="G49" s="39">
        <f t="shared" si="7"/>
        <v>16.396979503775622</v>
      </c>
      <c r="H49" s="39">
        <f t="shared" si="8"/>
        <v>15.400202634245188</v>
      </c>
      <c r="I49" s="40">
        <f t="shared" si="9"/>
        <v>-1147100</v>
      </c>
      <c r="J49" s="3"/>
    </row>
    <row r="50" spans="1:10" ht="56.25" customHeight="1">
      <c r="A50" s="48">
        <v>41050000</v>
      </c>
      <c r="B50" s="49" t="s">
        <v>27</v>
      </c>
      <c r="C50" s="38">
        <f>SUM(C51:C53)</f>
        <v>1907100</v>
      </c>
      <c r="D50" s="38">
        <f>SUM(D51:D53)</f>
        <v>4935000</v>
      </c>
      <c r="E50" s="38">
        <f>SUM(E51:E53)</f>
        <v>4635000</v>
      </c>
      <c r="F50" s="38">
        <f>SUM(F51:F53)</f>
        <v>760000</v>
      </c>
      <c r="G50" s="39">
        <f t="shared" si="7"/>
        <v>16.396979503775622</v>
      </c>
      <c r="H50" s="39">
        <f t="shared" si="8"/>
        <v>15.400202634245188</v>
      </c>
      <c r="I50" s="40">
        <f t="shared" si="9"/>
        <v>-1147100</v>
      </c>
      <c r="J50" s="3"/>
    </row>
    <row r="51" spans="1:10" ht="128.25" customHeight="1">
      <c r="A51" s="59">
        <v>41053300</v>
      </c>
      <c r="B51" s="60" t="s">
        <v>33</v>
      </c>
      <c r="C51" s="35">
        <v>400000</v>
      </c>
      <c r="D51" s="35"/>
      <c r="E51" s="35"/>
      <c r="F51" s="35"/>
      <c r="G51" s="36"/>
      <c r="H51" s="36"/>
      <c r="I51" s="44">
        <f t="shared" si="9"/>
        <v>-400000</v>
      </c>
      <c r="J51" s="3"/>
    </row>
    <row r="52" spans="1:10" ht="75.75" customHeight="1">
      <c r="A52" s="59">
        <v>41053600</v>
      </c>
      <c r="B52" s="60" t="s">
        <v>50</v>
      </c>
      <c r="C52" s="35"/>
      <c r="D52" s="35">
        <v>1600000</v>
      </c>
      <c r="E52" s="35">
        <v>1300000</v>
      </c>
      <c r="F52" s="35">
        <v>0</v>
      </c>
      <c r="G52" s="36">
        <f t="shared" si="7"/>
        <v>0</v>
      </c>
      <c r="H52" s="36">
        <f t="shared" si="8"/>
        <v>0</v>
      </c>
      <c r="I52" s="44">
        <f t="shared" si="9"/>
        <v>0</v>
      </c>
      <c r="J52" s="3"/>
    </row>
    <row r="53" spans="1:12" ht="58.5" customHeight="1">
      <c r="A53" s="59">
        <v>41053900</v>
      </c>
      <c r="B53" s="60" t="s">
        <v>34</v>
      </c>
      <c r="C53" s="35">
        <v>1507100</v>
      </c>
      <c r="D53" s="35">
        <v>3335000</v>
      </c>
      <c r="E53" s="35">
        <v>3335000</v>
      </c>
      <c r="F53" s="35">
        <v>760000</v>
      </c>
      <c r="G53" s="36">
        <v>0</v>
      </c>
      <c r="H53" s="36">
        <f t="shared" si="8"/>
        <v>22.788605697151425</v>
      </c>
      <c r="I53" s="44">
        <f>SUM(F53-C53)</f>
        <v>-747100</v>
      </c>
      <c r="J53" s="3">
        <f t="shared" si="10"/>
        <v>50.42797425519209</v>
      </c>
      <c r="L53" s="23"/>
    </row>
    <row r="54" spans="1:12" ht="113.25" customHeight="1" hidden="1">
      <c r="A54" s="33"/>
      <c r="B54" s="45"/>
      <c r="C54" s="35"/>
      <c r="D54" s="35"/>
      <c r="E54" s="35"/>
      <c r="F54" s="35"/>
      <c r="G54" s="36">
        <v>0</v>
      </c>
      <c r="H54" s="36" t="e">
        <f t="shared" si="8"/>
        <v>#DIV/0!</v>
      </c>
      <c r="I54" s="44">
        <f>SUM(F54-C54)</f>
        <v>0</v>
      </c>
      <c r="J54" s="3" t="e">
        <f t="shared" si="10"/>
        <v>#DIV/0!</v>
      </c>
      <c r="L54" s="23"/>
    </row>
    <row r="55" spans="1:12" ht="45.75" customHeight="1">
      <c r="A55" s="13"/>
      <c r="B55" s="27" t="s">
        <v>6</v>
      </c>
      <c r="C55" s="57">
        <f>SUM(C48:C49)</f>
        <v>3498402.34</v>
      </c>
      <c r="D55" s="57">
        <f>SUM(D48:D49)</f>
        <v>6448700</v>
      </c>
      <c r="E55" s="57">
        <f>SUM(E48:E49)</f>
        <v>5013425</v>
      </c>
      <c r="F55" s="57">
        <f>SUM(F48:F49)</f>
        <v>1283510.71</v>
      </c>
      <c r="G55" s="39">
        <f>SUM(F55/E55)*100</f>
        <v>25.601474241661137</v>
      </c>
      <c r="H55" s="39">
        <f t="shared" si="8"/>
        <v>19.90340239117962</v>
      </c>
      <c r="I55" s="40">
        <f t="shared" si="9"/>
        <v>-2214891.63</v>
      </c>
      <c r="J55" s="7">
        <f t="shared" si="10"/>
        <v>36.68848192000695</v>
      </c>
      <c r="L55" s="15">
        <v>1610219.18</v>
      </c>
    </row>
    <row r="56" spans="1:10" ht="54.75" customHeight="1">
      <c r="A56" s="13"/>
      <c r="B56" s="27" t="s">
        <v>7</v>
      </c>
      <c r="C56" s="57">
        <f>C44+C55</f>
        <v>241356929.73000002</v>
      </c>
      <c r="D56" s="57">
        <f>D44+D55</f>
        <v>640514043.19</v>
      </c>
      <c r="E56" s="57">
        <f>E44+E55</f>
        <v>190382060.37</v>
      </c>
      <c r="F56" s="57">
        <f>F44+F55</f>
        <v>175334504.63000003</v>
      </c>
      <c r="G56" s="39">
        <f>SUM(F56/E56)*100</f>
        <v>92.09612727651142</v>
      </c>
      <c r="H56" s="39">
        <f t="shared" si="8"/>
        <v>27.374029733488502</v>
      </c>
      <c r="I56" s="40">
        <f t="shared" si="9"/>
        <v>-66022425.099999994</v>
      </c>
      <c r="J56" s="7">
        <f t="shared" si="10"/>
        <v>72.64531614076397</v>
      </c>
    </row>
    <row r="57" spans="1:10" ht="43.5" customHeight="1">
      <c r="A57" s="9" t="s">
        <v>38</v>
      </c>
      <c r="B57" s="9"/>
      <c r="C57" s="10"/>
      <c r="D57" s="10"/>
      <c r="E57" s="10"/>
      <c r="F57" s="10"/>
      <c r="G57" s="10" t="s">
        <v>20</v>
      </c>
      <c r="H57" s="10"/>
      <c r="I57" s="10"/>
      <c r="J57" s="8"/>
    </row>
    <row r="58" spans="1:10" ht="15.75">
      <c r="A58" s="16"/>
      <c r="B58" s="16"/>
      <c r="C58" s="16"/>
      <c r="D58" s="16"/>
      <c r="E58" s="16"/>
      <c r="F58" s="16"/>
      <c r="G58" s="16"/>
      <c r="H58" s="16"/>
      <c r="I58" s="16"/>
      <c r="J58" s="16"/>
    </row>
  </sheetData>
  <sheetProtection/>
  <mergeCells count="3">
    <mergeCell ref="A2:J2"/>
    <mergeCell ref="A7:J7"/>
    <mergeCell ref="A8:J9"/>
  </mergeCells>
  <printOptions/>
  <pageMargins left="0.49" right="0.19" top="0.16" bottom="0.23" header="0.19" footer="0.2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ФинУпр</cp:lastModifiedBy>
  <cp:lastPrinted>2019-04-05T11:10:10Z</cp:lastPrinted>
  <dcterms:created xsi:type="dcterms:W3CDTF">2003-03-17T11:10:21Z</dcterms:created>
  <dcterms:modified xsi:type="dcterms:W3CDTF">2019-04-05T11:10:55Z</dcterms:modified>
  <cp:category/>
  <cp:version/>
  <cp:contentType/>
  <cp:contentStatus/>
</cp:coreProperties>
</file>