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785" activeTab="0"/>
  </bookViews>
  <sheets>
    <sheet name="Лист1" sheetId="1" r:id="rId1"/>
  </sheets>
  <definedNames>
    <definedName name="_xlnm.Print_Area" localSheetId="0">'Лист1'!$A$1:$G$112</definedName>
  </definedNames>
  <calcPr fullCalcOnLoad="1"/>
</workbook>
</file>

<file path=xl/sharedStrings.xml><?xml version="1.0" encoding="utf-8"?>
<sst xmlns="http://schemas.openxmlformats.org/spreadsheetml/2006/main" count="197" uniqueCount="197">
  <si>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</si>
  <si>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</si>
  <si>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</si>
  <si>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</si>
  <si>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</si>
  <si>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</si>
  <si>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</si>
  <si>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0191</t>
  </si>
  <si>
    <t>Проведення місцевих виборів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</si>
  <si>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</si>
  <si>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</si>
  <si>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</si>
  <si>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</si>
  <si>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</si>
  <si>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</si>
  <si>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</si>
  <si>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</si>
  <si>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</si>
  <si>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</si>
  <si>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1140</t>
  </si>
  <si>
    <t>Підвищення кваліфікації, перепідготовка кадрів закладами післядипломної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</si>
  <si>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</si>
  <si>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</si>
  <si>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</si>
  <si>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</si>
  <si>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</si>
  <si>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</si>
  <si>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</si>
  <si>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</si>
  <si>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</si>
  <si>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</si>
  <si>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</si>
  <si>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</si>
  <si>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</si>
  <si>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</si>
  <si>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</si>
  <si>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</si>
  <si>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</si>
  <si>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</si>
  <si>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</si>
  <si>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Програми і централізовані заходи з імунопрофілактики</t>
  </si>
  <si>
    <t>2142</t>
  </si>
  <si>
    <t>Програми і централізовані заходи боротьби з туберкульозом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</si>
  <si>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</si>
  <si>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</si>
  <si>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</si>
  <si>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</si>
  <si>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</si>
  <si>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</si>
  <si>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</si>
  <si>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</si>
  <si>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</si>
  <si>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</si>
  <si>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</si>
  <si>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</si>
  <si>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</si>
  <si>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</si>
  <si>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</si>
  <si>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</si>
  <si>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</si>
  <si>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</si>
  <si>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</si>
  <si>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</si>
  <si>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</si>
  <si>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</si>
  <si>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</si>
  <si>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</si>
  <si>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</si>
  <si>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</si>
  <si>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</si>
  <si>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</si>
  <si>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</si>
  <si>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</si>
  <si>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</si>
  <si>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</si>
  <si>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</si>
  <si>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</si>
  <si>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</si>
  <si>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</si>
  <si>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</si>
  <si>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</si>
  <si>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</si>
  <si>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</si>
  <si>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</si>
  <si>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</si>
  <si>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</si>
  <si>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</si>
  <si>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</si>
  <si>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</si>
  <si>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</si>
  <si>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</si>
  <si>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</si>
  <si>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</si>
  <si>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</si>
  <si>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</si>
  <si>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</si>
  <si>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</si>
  <si>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</si>
  <si>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</si>
  <si>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</si>
  <si>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</si>
  <si>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</si>
  <si>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</si>
  <si>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</si>
  <si>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</si>
  <si>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</si>
  <si>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</si>
  <si>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</si>
  <si>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</si>
  <si>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</si>
  <si>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</si>
  <si>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</si>
  <si>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</si>
  <si>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</si>
  <si>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</si>
  <si>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</si>
  <si>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</si>
  <si>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</si>
  <si>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</si>
  <si>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</si>
  <si>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</si>
  <si>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</si>
  <si>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</si>
  <si>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</si>
  <si>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</si>
  <si>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</si>
  <si>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</si>
  <si>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</si>
  <si>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</si>
  <si>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</si>
  <si>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</si>
  <si>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</si>
  <si>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</si>
  <si>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7610</t>
  </si>
  <si>
    <t>Сприяння розвитку малого та середнього підприємництва</t>
  </si>
  <si>
    <t>7622</t>
  </si>
  <si>
    <t>Реалізація програм і заходів в галузі туризму та курортів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</si>
  <si>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</si>
  <si>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</si>
  <si>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</si>
  <si>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</si>
  <si>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</si>
  <si>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</si>
  <si>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</si>
  <si>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</si>
  <si>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9000</t>
  </si>
  <si>
    <t>Міжбюджетні трансферти</t>
  </si>
  <si>
    <t>9150</t>
  </si>
  <si>
    <t>Інші дотації з місцевого бюджету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</si>
  <si>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</si>
  <si>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</si>
  <si>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</si>
  <si>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</si>
  <si>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</si>
  <si>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</si>
  <si>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</si>
  <si>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</si>
  <si>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</si>
  <si>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</si>
  <si>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КПКВКМБ</t>
  </si>
  <si>
    <t xml:space="preserve">Назва </t>
  </si>
  <si>
    <t>Інформація про виконання Коломийського районного бюджету по видатках за 2018 рік</t>
  </si>
  <si>
    <t>грн.</t>
  </si>
  <si>
    <t>План на 2018 рік з урахуванням змін</t>
  </si>
  <si>
    <t>Касові видатки за 2018 рік</t>
  </si>
  <si>
    <t>Збільшення/ зменшення видатків за 2018 рік до видатків 2017 року (+;-)</t>
  </si>
  <si>
    <t>Надання допомоги до досягнення дитиною трирічного віку</t>
  </si>
  <si>
    <t>Касові видатки за 2017 рік (у співставних умовах)</t>
  </si>
  <si>
    <t>Усього видатків без урахування міжбюджетних трансфертів</t>
  </si>
  <si>
    <t>Всього видатків  по районному бюджету</t>
  </si>
  <si>
    <t>Всього витрати районного бюджету</t>
  </si>
  <si>
    <t>Кредитування</t>
  </si>
  <si>
    <t xml:space="preserve"> Довгострокові кредити індивідуальним забудовникам житла на селі  (надання кредиту)</t>
  </si>
  <si>
    <t>Проведення місцевих виборів та референдумів, забезпечення діяльності виборчої комісії Автономної Республіки Крим</t>
  </si>
  <si>
    <t>0190</t>
  </si>
  <si>
    <t>Інші програми, заклади та заходи у сфері освіти</t>
  </si>
  <si>
    <t>Первинна медична допомога населенню</t>
  </si>
  <si>
    <t>Програми і централізовані заходи у галузі охорони здоров’я</t>
  </si>
  <si>
    <t>Інші програми, заклади та заходи у сфері охорони здоров’я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</si>
  <si>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</si>
  <si>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</si>
  <si>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допомоги сім'ям з дітьми, малозабезпеченим сім’ям,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</si>
  <si>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</si>
  <si>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</si>
  <si>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</si>
  <si>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</si>
  <si>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Реалізація державної політики у молодіжній сфері</t>
  </si>
  <si>
    <t>Соціальний захист ветеранів війни та праці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</si>
  <si>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</si>
  <si>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</si>
  <si>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</si>
  <si>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Розвиток дитячо-юнацького та резервного спорту</t>
  </si>
  <si>
    <t>Підтримка і розвиток спортивної інфраструктури</t>
  </si>
  <si>
    <t>Розвиток готельного господарства та туризму</t>
  </si>
  <si>
    <t>Начальник фінансового управління</t>
  </si>
  <si>
    <t>Ганна Кравчук</t>
  </si>
  <si>
    <t>Відсоток виконання  до плану з урахуванням змін  на 2018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</si>
</sst>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34" borderId="10" xfId="0" applyFont="1" applyFill="1" applyBorder="1" applyAlignment="1" quotePrefix="1">
      <alignment/>
    </xf>
    <xf numFmtId="0" fontId="2" fillId="34" borderId="10" xfId="0" applyFont="1" applyFill="1" applyBorder="1" applyAlignment="1">
      <alignment wrapText="1"/>
    </xf>
    <xf numFmtId="2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52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 quotePrefix="1">
      <alignment/>
    </xf>
    <xf numFmtId="0" fontId="5" fillId="33" borderId="10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/>
    </xf>
    <xf numFmtId="165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quotePrefix="1">
      <alignment horizontal="left"/>
    </xf>
    <xf numFmtId="0" fontId="1" fillId="33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" sqref="D4"/>
    </sheetView>
  </sheetViews>
  <sheetFormatPr defaultColWidth="9.00390625" defaultRowHeight="12.75"/>
  <cols>
    <col min="1" max="1" width="8.25390625" style="1" customWidth="1"/>
    <col min="2" max="2" width="41.875" style="1" customWidth="1"/>
    <col min="3" max="5" width="14.25390625" style="1" bestFit="1" customWidth="1"/>
    <col min="6" max="6" width="15.875" style="1" customWidth="1"/>
    <col min="7" max="7" width="16.25390625" style="1" customWidth="1"/>
    <col min="8" max="8" width="9.125" style="1" customWidth="1"/>
    <col min="9" max="9" width="13.125" style="1" bestFit="1" customWidth="1"/>
    <col min="10" max="16384" width="9.125" style="1" customWidth="1"/>
  </cols>
  <sheetData>
    <row r="1" spans="1:7" ht="18.75">
      <c r="A1" s="36" t="s">
        <v>161</v>
      </c>
      <c r="B1" s="36"/>
      <c r="C1" s="36"/>
      <c r="D1" s="36"/>
      <c r="E1" s="36"/>
      <c r="F1" s="36"/>
      <c r="G1" s="36"/>
    </row>
    <row r="2" spans="1:7" ht="15.75">
      <c r="A2" s="34" t="s">
        <v>0</v>
      </c>
      <c r="B2" s="34"/>
      <c r="C2" s="34"/>
      <c r="D2" s="34"/>
      <c r="E2" s="34"/>
      <c r="F2" s="34"/>
      <c r="G2" s="34"/>
    </row>
    <row r="3" ht="15.75">
      <c r="G3" s="9" t="s">
        <v>162</v>
      </c>
    </row>
    <row r="4" spans="1:7" ht="129" customHeight="1">
      <c r="A4" s="6" t="s">
        <v>159</v>
      </c>
      <c r="B4" s="6" t="s">
        <v>160</v>
      </c>
      <c r="C4" s="7" t="s">
        <v>167</v>
      </c>
      <c r="D4" s="7" t="s">
        <v>163</v>
      </c>
      <c r="E4" s="7" t="s">
        <v>164</v>
      </c>
      <c r="F4" s="6" t="s">
        <v>196</v>
      </c>
      <c r="G4" s="8" t="s">
        <v>165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15.75">
      <c r="A6" s="10" t="s">
        <v>1</v>
      </c>
      <c r="B6" s="11" t="s">
        <v>2</v>
      </c>
      <c r="C6" s="12">
        <f>SUM(C7:C9)</f>
        <v>2472492.19</v>
      </c>
      <c r="D6" s="12">
        <f>SUM(D7:D9)</f>
        <v>3339050</v>
      </c>
      <c r="E6" s="12">
        <f>SUM(E7:E9)</f>
        <v>3334116.25</v>
      </c>
      <c r="F6" s="14">
        <f>SUM(E6/D6*100)</f>
        <v>99.85224090684476</v>
      </c>
      <c r="G6" s="12">
        <f>SUM(E6-C6)</f>
        <v>861624.06</v>
      </c>
    </row>
    <row r="7" spans="1:7" ht="78.75">
      <c r="A7" s="3" t="s">
        <v>3</v>
      </c>
      <c r="B7" s="4" t="s">
        <v>4</v>
      </c>
      <c r="C7" s="15">
        <v>1985148.26</v>
      </c>
      <c r="D7" s="5">
        <v>3072600</v>
      </c>
      <c r="E7" s="5">
        <v>3068337.29</v>
      </c>
      <c r="F7" s="23">
        <f aca="true" t="shared" si="0" ref="F7:F90">SUM(E7/D7*100)</f>
        <v>99.86126700514222</v>
      </c>
      <c r="G7" s="24">
        <f aca="true" t="shared" si="1" ref="G7:G90">SUM(E7-C7)</f>
        <v>1083189.03</v>
      </c>
    </row>
    <row r="8" spans="1:7" ht="36" customHeight="1">
      <c r="A8" s="3" t="s">
        <v>5</v>
      </c>
      <c r="B8" s="4" t="s">
        <v>6</v>
      </c>
      <c r="C8" s="5">
        <v>485444.08</v>
      </c>
      <c r="D8" s="5">
        <v>227000</v>
      </c>
      <c r="E8" s="5">
        <v>226330.2</v>
      </c>
      <c r="F8" s="23">
        <f t="shared" si="0"/>
        <v>99.70493392070485</v>
      </c>
      <c r="G8" s="24">
        <f t="shared" si="1"/>
        <v>-259113.88</v>
      </c>
    </row>
    <row r="9" spans="1:7" ht="47.25">
      <c r="A9" s="3" t="s">
        <v>174</v>
      </c>
      <c r="B9" s="4" t="s">
        <v>173</v>
      </c>
      <c r="C9" s="5">
        <v>1899.85</v>
      </c>
      <c r="D9" s="5">
        <v>39450</v>
      </c>
      <c r="E9" s="5">
        <v>39448.76</v>
      </c>
      <c r="F9" s="23">
        <f t="shared" si="0"/>
        <v>99.99685678073511</v>
      </c>
      <c r="G9" s="24">
        <f t="shared" si="1"/>
        <v>37548.91</v>
      </c>
    </row>
    <row r="10" spans="1:7" s="30" customFormat="1" ht="26.25" customHeight="1">
      <c r="A10" s="25" t="s">
        <v>7</v>
      </c>
      <c r="B10" s="26" t="s">
        <v>8</v>
      </c>
      <c r="C10" s="27">
        <v>1899.85</v>
      </c>
      <c r="D10" s="27">
        <v>39450</v>
      </c>
      <c r="E10" s="27">
        <v>39448.76</v>
      </c>
      <c r="F10" s="28">
        <f t="shared" si="0"/>
        <v>99.99685678073511</v>
      </c>
      <c r="G10" s="29">
        <f t="shared" si="1"/>
        <v>37548.91</v>
      </c>
    </row>
    <row r="11" spans="1:7" ht="15.75">
      <c r="A11" s="10" t="s">
        <v>9</v>
      </c>
      <c r="B11" s="11" t="s">
        <v>10</v>
      </c>
      <c r="C11" s="12">
        <f>SUM(C12:C18)</f>
        <v>122400554.33</v>
      </c>
      <c r="D11" s="12">
        <f>SUM(D12:D18)</f>
        <v>151906605</v>
      </c>
      <c r="E11" s="12">
        <f>SUM(E12:E18)</f>
        <v>143807743.98999998</v>
      </c>
      <c r="F11" s="14">
        <f t="shared" si="0"/>
        <v>94.6685260920682</v>
      </c>
      <c r="G11" s="12">
        <f t="shared" si="1"/>
        <v>21407189.65999998</v>
      </c>
    </row>
    <row r="12" spans="1:7" ht="78.75">
      <c r="A12" s="3" t="s">
        <v>11</v>
      </c>
      <c r="B12" s="4" t="s">
        <v>12</v>
      </c>
      <c r="C12" s="15">
        <v>111883464.54</v>
      </c>
      <c r="D12" s="5">
        <v>138302357</v>
      </c>
      <c r="E12" s="5">
        <v>130777990.47</v>
      </c>
      <c r="F12" s="14">
        <f t="shared" si="0"/>
        <v>94.55948062403593</v>
      </c>
      <c r="G12" s="12">
        <f t="shared" si="1"/>
        <v>18894525.929999992</v>
      </c>
    </row>
    <row r="13" spans="1:7" ht="31.5">
      <c r="A13" s="3" t="s">
        <v>13</v>
      </c>
      <c r="B13" s="4" t="s">
        <v>14</v>
      </c>
      <c r="C13" s="15">
        <v>821548.32</v>
      </c>
      <c r="D13" s="5">
        <v>1024800</v>
      </c>
      <c r="E13" s="5">
        <v>924614.45</v>
      </c>
      <c r="F13" s="14">
        <f t="shared" si="0"/>
        <v>90.22389246682279</v>
      </c>
      <c r="G13" s="12">
        <f t="shared" si="1"/>
        <v>103066.13</v>
      </c>
    </row>
    <row r="14" spans="1:7" ht="47.25">
      <c r="A14" s="3" t="s">
        <v>15</v>
      </c>
      <c r="B14" s="4" t="s">
        <v>16</v>
      </c>
      <c r="C14" s="15">
        <v>1961111.91</v>
      </c>
      <c r="D14" s="5">
        <v>1986427</v>
      </c>
      <c r="E14" s="5">
        <v>1983596.18</v>
      </c>
      <c r="F14" s="14">
        <f t="shared" si="0"/>
        <v>99.85749186856602</v>
      </c>
      <c r="G14" s="12">
        <f t="shared" si="1"/>
        <v>22484.27000000002</v>
      </c>
    </row>
    <row r="15" spans="1:7" ht="63">
      <c r="A15" s="3" t="s">
        <v>17</v>
      </c>
      <c r="B15" s="4" t="s">
        <v>18</v>
      </c>
      <c r="C15" s="15">
        <v>4241821.44</v>
      </c>
      <c r="D15" s="5">
        <v>5436300</v>
      </c>
      <c r="E15" s="5">
        <v>5434657.37</v>
      </c>
      <c r="F15" s="14">
        <f t="shared" si="0"/>
        <v>99.96978404429484</v>
      </c>
      <c r="G15" s="12">
        <f t="shared" si="1"/>
        <v>1192835.9299999997</v>
      </c>
    </row>
    <row r="16" spans="1:7" ht="39.75" customHeight="1">
      <c r="A16" s="3" t="s">
        <v>19</v>
      </c>
      <c r="B16" s="4" t="s">
        <v>20</v>
      </c>
      <c r="C16" s="15">
        <v>150000</v>
      </c>
      <c r="D16" s="5">
        <v>180000</v>
      </c>
      <c r="E16" s="5">
        <v>178029.2</v>
      </c>
      <c r="F16" s="14">
        <f t="shared" si="0"/>
        <v>98.90511111111113</v>
      </c>
      <c r="G16" s="12">
        <f t="shared" si="1"/>
        <v>28029.20000000001</v>
      </c>
    </row>
    <row r="17" spans="1:7" ht="38.25" customHeight="1">
      <c r="A17" s="3" t="s">
        <v>21</v>
      </c>
      <c r="B17" s="4" t="s">
        <v>22</v>
      </c>
      <c r="C17" s="15">
        <v>1232996.68</v>
      </c>
      <c r="D17" s="5">
        <v>1469227</v>
      </c>
      <c r="E17" s="5">
        <v>1468613.29</v>
      </c>
      <c r="F17" s="14">
        <f t="shared" si="0"/>
        <v>99.9582290551426</v>
      </c>
      <c r="G17" s="12">
        <f t="shared" si="1"/>
        <v>235616.6100000001</v>
      </c>
    </row>
    <row r="18" spans="1:7" ht="27.75" customHeight="1">
      <c r="A18" s="32">
        <v>1160</v>
      </c>
      <c r="B18" s="4" t="s">
        <v>175</v>
      </c>
      <c r="C18" s="15">
        <f>SUM(C19:C20)</f>
        <v>2109611.44</v>
      </c>
      <c r="D18" s="15">
        <f>SUM(D19:D20)</f>
        <v>3507494</v>
      </c>
      <c r="E18" s="15">
        <f>SUM(E19:E20)</f>
        <v>3040243.03</v>
      </c>
      <c r="F18" s="14">
        <f t="shared" si="0"/>
        <v>86.67849552985693</v>
      </c>
      <c r="G18" s="12">
        <f t="shared" si="1"/>
        <v>930631.5899999999</v>
      </c>
    </row>
    <row r="19" spans="1:7" ht="39.75" customHeight="1">
      <c r="A19" s="25" t="s">
        <v>23</v>
      </c>
      <c r="B19" s="26" t="s">
        <v>24</v>
      </c>
      <c r="C19" s="31">
        <v>1994691.44</v>
      </c>
      <c r="D19" s="27">
        <v>3317794</v>
      </c>
      <c r="E19" s="27">
        <v>2850543.03</v>
      </c>
      <c r="F19" s="28">
        <f t="shared" si="0"/>
        <v>85.91681792178778</v>
      </c>
      <c r="G19" s="29">
        <f t="shared" si="1"/>
        <v>855851.5899999999</v>
      </c>
    </row>
    <row r="20" spans="1:7" ht="27" customHeight="1">
      <c r="A20" s="25" t="s">
        <v>25</v>
      </c>
      <c r="B20" s="26" t="s">
        <v>26</v>
      </c>
      <c r="C20" s="31">
        <v>114920</v>
      </c>
      <c r="D20" s="27">
        <v>189700</v>
      </c>
      <c r="E20" s="27">
        <v>189700</v>
      </c>
      <c r="F20" s="28">
        <f t="shared" si="0"/>
        <v>100</v>
      </c>
      <c r="G20" s="29">
        <f t="shared" si="1"/>
        <v>74780</v>
      </c>
    </row>
    <row r="21" spans="1:7" ht="34.5" customHeight="1">
      <c r="A21" s="10" t="s">
        <v>27</v>
      </c>
      <c r="B21" s="11" t="s">
        <v>28</v>
      </c>
      <c r="C21" s="12">
        <f>SUM(C22+C23+C24+C25+C26+C28+C32)</f>
        <v>151693430.75</v>
      </c>
      <c r="D21" s="12">
        <f>SUM(D22+D23+D24+D25+D26+D28+D32)</f>
        <v>146202724.89000002</v>
      </c>
      <c r="E21" s="12">
        <f>SUM(E22+E23+E24+E25+E26+E28+E32)</f>
        <v>145518645.22000003</v>
      </c>
      <c r="F21" s="14">
        <f t="shared" si="0"/>
        <v>99.53210196970359</v>
      </c>
      <c r="G21" s="12">
        <f t="shared" si="1"/>
        <v>-6174785.529999971</v>
      </c>
    </row>
    <row r="22" spans="1:7" ht="31.5">
      <c r="A22" s="3" t="s">
        <v>29</v>
      </c>
      <c r="B22" s="4" t="s">
        <v>30</v>
      </c>
      <c r="C22" s="15">
        <v>93541237.86</v>
      </c>
      <c r="D22" s="5">
        <v>97384203.12</v>
      </c>
      <c r="E22" s="5">
        <v>97333388.58</v>
      </c>
      <c r="F22" s="14">
        <f t="shared" si="0"/>
        <v>99.9478205516172</v>
      </c>
      <c r="G22" s="12">
        <f t="shared" si="1"/>
        <v>3792150.719999999</v>
      </c>
    </row>
    <row r="23" spans="1:7" ht="31.5">
      <c r="A23" s="3" t="s">
        <v>31</v>
      </c>
      <c r="B23" s="4" t="s">
        <v>32</v>
      </c>
      <c r="C23" s="15">
        <v>18861660.28</v>
      </c>
      <c r="D23" s="5">
        <v>18489164.240000002</v>
      </c>
      <c r="E23" s="5">
        <v>18488069.85</v>
      </c>
      <c r="F23" s="14">
        <f t="shared" si="0"/>
        <v>99.99408091146904</v>
      </c>
      <c r="G23" s="12">
        <f t="shared" si="1"/>
        <v>-373590.4299999997</v>
      </c>
    </row>
    <row r="24" spans="1:7" ht="47.25">
      <c r="A24" s="3" t="s">
        <v>33</v>
      </c>
      <c r="B24" s="4" t="s">
        <v>34</v>
      </c>
      <c r="C24" s="15">
        <v>1102614.85</v>
      </c>
      <c r="D24" s="5">
        <v>1085805.23</v>
      </c>
      <c r="E24" s="5">
        <v>1085805.23</v>
      </c>
      <c r="F24" s="14">
        <f t="shared" si="0"/>
        <v>100</v>
      </c>
      <c r="G24" s="12">
        <f t="shared" si="1"/>
        <v>-16809.62000000011</v>
      </c>
    </row>
    <row r="25" spans="1:7" ht="15.75">
      <c r="A25" s="3" t="s">
        <v>35</v>
      </c>
      <c r="B25" s="4" t="s">
        <v>36</v>
      </c>
      <c r="C25" s="15">
        <v>5789776.19</v>
      </c>
      <c r="D25" s="5">
        <v>5680868.41</v>
      </c>
      <c r="E25" s="5">
        <v>5680784.63</v>
      </c>
      <c r="F25" s="14">
        <f t="shared" si="0"/>
        <v>99.99852522547693</v>
      </c>
      <c r="G25" s="12">
        <f t="shared" si="1"/>
        <v>-108991.56000000052</v>
      </c>
    </row>
    <row r="26" spans="1:7" ht="28.5" customHeight="1">
      <c r="A26" s="32">
        <v>2110</v>
      </c>
      <c r="B26" s="4" t="s">
        <v>176</v>
      </c>
      <c r="C26" s="15">
        <f>SUM(C27)</f>
        <v>31374076.29</v>
      </c>
      <c r="D26" s="15">
        <f>SUM(D27)</f>
        <v>20929638.89</v>
      </c>
      <c r="E26" s="15">
        <f>SUM(E27)</f>
        <v>20849695.08</v>
      </c>
      <c r="F26" s="14">
        <f t="shared" si="0"/>
        <v>99.6180354070122</v>
      </c>
      <c r="G26" s="12">
        <f t="shared" si="1"/>
        <v>-10524381.21</v>
      </c>
    </row>
    <row r="27" spans="1:7" s="30" customFormat="1" ht="47.25">
      <c r="A27" s="25" t="s">
        <v>37</v>
      </c>
      <c r="B27" s="26" t="s">
        <v>38</v>
      </c>
      <c r="C27" s="31">
        <v>31374076.29</v>
      </c>
      <c r="D27" s="27">
        <v>20929638.89</v>
      </c>
      <c r="E27" s="27">
        <v>20849695.08</v>
      </c>
      <c r="F27" s="28">
        <f t="shared" si="0"/>
        <v>99.6180354070122</v>
      </c>
      <c r="G27" s="29">
        <f t="shared" si="1"/>
        <v>-10524381.21</v>
      </c>
    </row>
    <row r="28" spans="1:7" ht="31.5">
      <c r="A28" s="32">
        <v>2240</v>
      </c>
      <c r="B28" s="4" t="s">
        <v>177</v>
      </c>
      <c r="C28" s="15">
        <f>SUM(C29:C31)</f>
        <v>984065.28</v>
      </c>
      <c r="D28" s="15">
        <f>SUM(D29:D31)</f>
        <v>2415025</v>
      </c>
      <c r="E28" s="15">
        <f>SUM(E29:E31)</f>
        <v>1913425.5799999998</v>
      </c>
      <c r="F28" s="28">
        <f t="shared" si="0"/>
        <v>79.23005269096592</v>
      </c>
      <c r="G28" s="29">
        <f t="shared" si="1"/>
        <v>929360.2999999998</v>
      </c>
    </row>
    <row r="29" spans="1:7" ht="31.5">
      <c r="A29" s="25" t="s">
        <v>39</v>
      </c>
      <c r="B29" s="26" t="s">
        <v>40</v>
      </c>
      <c r="C29" s="31">
        <v>67004.07</v>
      </c>
      <c r="D29" s="27">
        <v>30000</v>
      </c>
      <c r="E29" s="27">
        <v>29789.44</v>
      </c>
      <c r="F29" s="28">
        <f t="shared" si="0"/>
        <v>99.29813333333333</v>
      </c>
      <c r="G29" s="29">
        <f t="shared" si="1"/>
        <v>-37214.630000000005</v>
      </c>
    </row>
    <row r="30" spans="1:7" ht="31.5">
      <c r="A30" s="25" t="s">
        <v>41</v>
      </c>
      <c r="B30" s="26" t="s">
        <v>42</v>
      </c>
      <c r="C30" s="31">
        <v>30000</v>
      </c>
      <c r="D30" s="27">
        <v>30000</v>
      </c>
      <c r="E30" s="27">
        <v>30000</v>
      </c>
      <c r="F30" s="28">
        <f t="shared" si="0"/>
        <v>100</v>
      </c>
      <c r="G30" s="29">
        <f t="shared" si="1"/>
        <v>0</v>
      </c>
    </row>
    <row r="31" spans="1:7" ht="31.5">
      <c r="A31" s="25" t="s">
        <v>43</v>
      </c>
      <c r="B31" s="26" t="s">
        <v>44</v>
      </c>
      <c r="C31" s="27">
        <v>887061.21</v>
      </c>
      <c r="D31" s="27">
        <v>2355025</v>
      </c>
      <c r="E31" s="27">
        <v>1853636.14</v>
      </c>
      <c r="F31" s="28">
        <f t="shared" si="0"/>
        <v>78.70982855808325</v>
      </c>
      <c r="G31" s="29">
        <f t="shared" si="1"/>
        <v>966574.9299999999</v>
      </c>
    </row>
    <row r="32" spans="1:7" ht="31.5">
      <c r="A32" s="32">
        <v>2150</v>
      </c>
      <c r="B32" s="4" t="s">
        <v>178</v>
      </c>
      <c r="C32" s="5">
        <f>SUM(C33)</f>
        <v>40000</v>
      </c>
      <c r="D32" s="5">
        <f>SUM(D33)</f>
        <v>218020</v>
      </c>
      <c r="E32" s="5">
        <f>SUM(E33)</f>
        <v>167476.27</v>
      </c>
      <c r="F32" s="28">
        <f t="shared" si="0"/>
        <v>76.81692963948261</v>
      </c>
      <c r="G32" s="29">
        <f t="shared" si="1"/>
        <v>127476.26999999999</v>
      </c>
    </row>
    <row r="33" spans="1:7" s="30" customFormat="1" ht="38.25" customHeight="1">
      <c r="A33" s="25" t="s">
        <v>45</v>
      </c>
      <c r="B33" s="26" t="s">
        <v>46</v>
      </c>
      <c r="C33" s="27">
        <v>40000</v>
      </c>
      <c r="D33" s="27">
        <v>218020</v>
      </c>
      <c r="E33" s="27">
        <v>167476.27</v>
      </c>
      <c r="F33" s="28">
        <f t="shared" si="0"/>
        <v>76.81692963948261</v>
      </c>
      <c r="G33" s="29">
        <f t="shared" si="1"/>
        <v>127476.26999999999</v>
      </c>
    </row>
    <row r="34" spans="1:7" ht="36" customHeight="1">
      <c r="A34" s="10" t="s">
        <v>47</v>
      </c>
      <c r="B34" s="11" t="s">
        <v>48</v>
      </c>
      <c r="C34" s="12">
        <f>SUM(C35+C38+C41+C50+C51+C57+C58+C61+C63+C65+C67+C68+C69+C70+C72+C73)</f>
        <v>429899336.78000003</v>
      </c>
      <c r="D34" s="12">
        <f>SUM(D35+D38+D41+D50+D51+D57+D58+D61+D63+D65+D67+D68+D69+D70+D72+D73)</f>
        <v>453584938</v>
      </c>
      <c r="E34" s="12">
        <f>SUM(E35+E38+E41+E50+E51+E57+E58+E61+E63+E65+E67+E68+E69+E70+E72+E73)</f>
        <v>438667053.56000006</v>
      </c>
      <c r="F34" s="14">
        <f t="shared" si="0"/>
        <v>96.71111556177821</v>
      </c>
      <c r="G34" s="12">
        <f t="shared" si="1"/>
        <v>8767716.780000031</v>
      </c>
    </row>
    <row r="35" spans="1:7" ht="94.5">
      <c r="A35" s="32">
        <v>3010</v>
      </c>
      <c r="B35" s="4" t="s">
        <v>179</v>
      </c>
      <c r="C35" s="5">
        <f>SUM(C36:C37)</f>
        <v>236005324.84</v>
      </c>
      <c r="D35" s="5">
        <f>SUM(D36:D37)</f>
        <v>248599700</v>
      </c>
      <c r="E35" s="5">
        <f>SUM(E36:E37)</f>
        <v>235694960.15</v>
      </c>
      <c r="F35" s="14">
        <f t="shared" si="0"/>
        <v>94.80902838981704</v>
      </c>
      <c r="G35" s="12">
        <f t="shared" si="1"/>
        <v>-310364.6899999976</v>
      </c>
    </row>
    <row r="36" spans="1:7" ht="47.25">
      <c r="A36" s="25" t="s">
        <v>49</v>
      </c>
      <c r="B36" s="26" t="s">
        <v>50</v>
      </c>
      <c r="C36" s="27">
        <v>9043032.56</v>
      </c>
      <c r="D36" s="27">
        <v>26000000</v>
      </c>
      <c r="E36" s="27">
        <v>25077051.07</v>
      </c>
      <c r="F36" s="28">
        <f t="shared" si="0"/>
        <v>96.45019642307693</v>
      </c>
      <c r="G36" s="29">
        <f t="shared" si="1"/>
        <v>16034018.51</v>
      </c>
    </row>
    <row r="37" spans="1:7" ht="47.25">
      <c r="A37" s="25" t="s">
        <v>51</v>
      </c>
      <c r="B37" s="26" t="s">
        <v>52</v>
      </c>
      <c r="C37" s="27">
        <v>226962292.28</v>
      </c>
      <c r="D37" s="27">
        <v>222599700</v>
      </c>
      <c r="E37" s="27">
        <v>210617909.08</v>
      </c>
      <c r="F37" s="28">
        <f t="shared" si="0"/>
        <v>94.61733734591736</v>
      </c>
      <c r="G37" s="29">
        <f t="shared" si="1"/>
        <v>-16344383.199999988</v>
      </c>
    </row>
    <row r="38" spans="1:7" ht="47.25">
      <c r="A38" s="32">
        <v>3020</v>
      </c>
      <c r="B38" s="4" t="s">
        <v>180</v>
      </c>
      <c r="C38" s="5">
        <f>SUM(C39:C40)</f>
        <v>2085690</v>
      </c>
      <c r="D38" s="5">
        <f>SUM(D39:D40)</f>
        <v>2830368</v>
      </c>
      <c r="E38" s="5">
        <f>SUM(E39:E40)</f>
        <v>2830367.59</v>
      </c>
      <c r="F38" s="28">
        <f t="shared" si="0"/>
        <v>99.99998551425115</v>
      </c>
      <c r="G38" s="29">
        <f t="shared" si="1"/>
        <v>744677.5899999999</v>
      </c>
    </row>
    <row r="39" spans="1:7" ht="63">
      <c r="A39" s="25" t="s">
        <v>53</v>
      </c>
      <c r="B39" s="26" t="s">
        <v>54</v>
      </c>
      <c r="C39" s="27">
        <v>285656.14</v>
      </c>
      <c r="D39" s="27">
        <v>303721.77</v>
      </c>
      <c r="E39" s="27">
        <v>303721.77</v>
      </c>
      <c r="F39" s="28">
        <f t="shared" si="0"/>
        <v>100</v>
      </c>
      <c r="G39" s="29">
        <f t="shared" si="1"/>
        <v>18065.630000000005</v>
      </c>
    </row>
    <row r="40" spans="1:7" ht="63">
      <c r="A40" s="25" t="s">
        <v>55</v>
      </c>
      <c r="B40" s="26" t="s">
        <v>56</v>
      </c>
      <c r="C40" s="27">
        <v>1800033.86</v>
      </c>
      <c r="D40" s="27">
        <v>2526646.23</v>
      </c>
      <c r="E40" s="27">
        <v>2526645.82</v>
      </c>
      <c r="F40" s="28">
        <f t="shared" si="0"/>
        <v>99.99998377295582</v>
      </c>
      <c r="G40" s="29">
        <f t="shared" si="1"/>
        <v>726611.9599999997</v>
      </c>
    </row>
    <row r="41" spans="1:7" ht="47.25">
      <c r="A41" s="32">
        <v>3040</v>
      </c>
      <c r="B41" s="4" t="s">
        <v>181</v>
      </c>
      <c r="C41" s="5">
        <f>SUM(C42:C49)</f>
        <v>152832872.73</v>
      </c>
      <c r="D41" s="5">
        <f>SUM(D42:D49)</f>
        <v>143827141.76</v>
      </c>
      <c r="E41" s="5">
        <f>SUM(E42:E49)</f>
        <v>143231843.36</v>
      </c>
      <c r="F41" s="28">
        <f t="shared" si="0"/>
        <v>99.58610148771966</v>
      </c>
      <c r="G41" s="29">
        <f t="shared" si="1"/>
        <v>-9601029.369999975</v>
      </c>
    </row>
    <row r="42" spans="1:7" ht="31.5">
      <c r="A42" s="25" t="s">
        <v>57</v>
      </c>
      <c r="B42" s="26" t="s">
        <v>58</v>
      </c>
      <c r="C42" s="27">
        <v>1205413.01</v>
      </c>
      <c r="D42" s="27">
        <v>1224747.75</v>
      </c>
      <c r="E42" s="27">
        <v>1224479.55</v>
      </c>
      <c r="F42" s="28">
        <f t="shared" si="0"/>
        <v>99.97810161316892</v>
      </c>
      <c r="G42" s="29">
        <f t="shared" si="1"/>
        <v>19066.540000000037</v>
      </c>
    </row>
    <row r="43" spans="1:7" ht="31.5">
      <c r="A43" s="25"/>
      <c r="B43" s="26" t="s">
        <v>166</v>
      </c>
      <c r="C43" s="31">
        <v>112249.62</v>
      </c>
      <c r="D43" s="27">
        <v>0</v>
      </c>
      <c r="E43" s="27">
        <v>0</v>
      </c>
      <c r="F43" s="28">
        <v>0</v>
      </c>
      <c r="G43" s="29">
        <f t="shared" si="1"/>
        <v>-112249.62</v>
      </c>
    </row>
    <row r="44" spans="1:7" ht="15.75">
      <c r="A44" s="25" t="s">
        <v>59</v>
      </c>
      <c r="B44" s="26" t="s">
        <v>60</v>
      </c>
      <c r="C44" s="27">
        <v>37840</v>
      </c>
      <c r="D44" s="27">
        <v>59340</v>
      </c>
      <c r="E44" s="27">
        <v>59340</v>
      </c>
      <c r="F44" s="28">
        <f t="shared" si="0"/>
        <v>100</v>
      </c>
      <c r="G44" s="29">
        <f t="shared" si="1"/>
        <v>21500</v>
      </c>
    </row>
    <row r="45" spans="1:7" ht="15.75">
      <c r="A45" s="25" t="s">
        <v>61</v>
      </c>
      <c r="B45" s="26" t="s">
        <v>62</v>
      </c>
      <c r="C45" s="27">
        <v>67991333.68</v>
      </c>
      <c r="D45" s="27">
        <v>56361815.49</v>
      </c>
      <c r="E45" s="27">
        <v>56361221.86</v>
      </c>
      <c r="F45" s="28">
        <f t="shared" si="0"/>
        <v>99.99894675145781</v>
      </c>
      <c r="G45" s="29">
        <f t="shared" si="1"/>
        <v>-11630111.820000008</v>
      </c>
    </row>
    <row r="46" spans="1:7" ht="31.5">
      <c r="A46" s="25" t="s">
        <v>63</v>
      </c>
      <c r="B46" s="26" t="s">
        <v>64</v>
      </c>
      <c r="C46" s="27">
        <v>2633772.07</v>
      </c>
      <c r="D46" s="27">
        <v>2672505.85</v>
      </c>
      <c r="E46" s="27">
        <v>2672022.71</v>
      </c>
      <c r="F46" s="28">
        <f t="shared" si="0"/>
        <v>99.98192183564349</v>
      </c>
      <c r="G46" s="29">
        <f t="shared" si="1"/>
        <v>38250.64000000013</v>
      </c>
    </row>
    <row r="47" spans="1:7" ht="31.5">
      <c r="A47" s="25" t="s">
        <v>65</v>
      </c>
      <c r="B47" s="26" t="s">
        <v>66</v>
      </c>
      <c r="C47" s="27">
        <v>15710388.52</v>
      </c>
      <c r="D47" s="27">
        <v>17697249.78</v>
      </c>
      <c r="E47" s="27">
        <v>17696895.18</v>
      </c>
      <c r="F47" s="28">
        <f t="shared" si="0"/>
        <v>99.99799629883508</v>
      </c>
      <c r="G47" s="29">
        <f t="shared" si="1"/>
        <v>1986506.6600000001</v>
      </c>
    </row>
    <row r="48" spans="1:7" ht="31.5">
      <c r="A48" s="25" t="s">
        <v>67</v>
      </c>
      <c r="B48" s="26" t="s">
        <v>68</v>
      </c>
      <c r="C48" s="27">
        <v>317149.07</v>
      </c>
      <c r="D48" s="27">
        <v>350774.89</v>
      </c>
      <c r="E48" s="27">
        <v>350774.89</v>
      </c>
      <c r="F48" s="28">
        <f t="shared" si="0"/>
        <v>100</v>
      </c>
      <c r="G48" s="29">
        <f t="shared" si="1"/>
        <v>33625.82000000001</v>
      </c>
    </row>
    <row r="49" spans="1:7" ht="31.5">
      <c r="A49" s="25" t="s">
        <v>69</v>
      </c>
      <c r="B49" s="26" t="s">
        <v>70</v>
      </c>
      <c r="C49" s="27">
        <v>64824726.76</v>
      </c>
      <c r="D49" s="27">
        <v>65460708</v>
      </c>
      <c r="E49" s="27">
        <v>64867109.17</v>
      </c>
      <c r="F49" s="28">
        <f t="shared" si="0"/>
        <v>99.09319827399362</v>
      </c>
      <c r="G49" s="29">
        <f t="shared" si="1"/>
        <v>42382.410000003874</v>
      </c>
    </row>
    <row r="50" spans="1:7" ht="47.25">
      <c r="A50" s="3" t="s">
        <v>71</v>
      </c>
      <c r="B50" s="4" t="s">
        <v>72</v>
      </c>
      <c r="C50" s="5">
        <v>29400</v>
      </c>
      <c r="D50" s="5">
        <v>43500</v>
      </c>
      <c r="E50" s="5">
        <v>39800</v>
      </c>
      <c r="F50" s="14">
        <f t="shared" si="0"/>
        <v>91.49425287356323</v>
      </c>
      <c r="G50" s="12">
        <f t="shared" si="1"/>
        <v>10400</v>
      </c>
    </row>
    <row r="51" spans="1:7" ht="168.75" customHeight="1">
      <c r="A51" s="32">
        <v>3080</v>
      </c>
      <c r="B51" s="4" t="s">
        <v>182</v>
      </c>
      <c r="C51" s="5">
        <f>SUM(C52:C56)</f>
        <v>29215915.270000003</v>
      </c>
      <c r="D51" s="5">
        <f>SUM(D52:D56)</f>
        <v>47557858.239999995</v>
      </c>
      <c r="E51" s="5">
        <f>SUM(E52:E56)</f>
        <v>46341023.63999999</v>
      </c>
      <c r="F51" s="14">
        <f t="shared" si="0"/>
        <v>97.44135954596764</v>
      </c>
      <c r="G51" s="12">
        <f t="shared" si="1"/>
        <v>17125108.36999999</v>
      </c>
    </row>
    <row r="52" spans="1:7" ht="47.25">
      <c r="A52" s="25" t="s">
        <v>73</v>
      </c>
      <c r="B52" s="26" t="s">
        <v>74</v>
      </c>
      <c r="C52" s="27">
        <v>25926648.51</v>
      </c>
      <c r="D52" s="27">
        <v>29557469.22</v>
      </c>
      <c r="E52" s="27">
        <v>29557469.22</v>
      </c>
      <c r="F52" s="28">
        <f t="shared" si="0"/>
        <v>100</v>
      </c>
      <c r="G52" s="29">
        <f t="shared" si="1"/>
        <v>3630820.709999997</v>
      </c>
    </row>
    <row r="53" spans="1:7" ht="63">
      <c r="A53" s="25" t="s">
        <v>75</v>
      </c>
      <c r="B53" s="26" t="s">
        <v>76</v>
      </c>
      <c r="C53" s="27"/>
      <c r="D53" s="27">
        <v>12275689.02</v>
      </c>
      <c r="E53" s="27">
        <v>11624909.75</v>
      </c>
      <c r="F53" s="28">
        <f t="shared" si="0"/>
        <v>94.698633462124</v>
      </c>
      <c r="G53" s="29">
        <f t="shared" si="1"/>
        <v>11624909.75</v>
      </c>
    </row>
    <row r="54" spans="1:7" ht="47.25">
      <c r="A54" s="25" t="s">
        <v>77</v>
      </c>
      <c r="B54" s="26" t="s">
        <v>78</v>
      </c>
      <c r="C54" s="27">
        <v>3289266.76</v>
      </c>
      <c r="D54" s="27">
        <v>4099500</v>
      </c>
      <c r="E54" s="27">
        <v>3891631.21</v>
      </c>
      <c r="F54" s="28">
        <f t="shared" si="0"/>
        <v>94.92941114770093</v>
      </c>
      <c r="G54" s="29">
        <f t="shared" si="1"/>
        <v>602364.4500000002</v>
      </c>
    </row>
    <row r="55" spans="1:7" ht="63">
      <c r="A55" s="25" t="s">
        <v>79</v>
      </c>
      <c r="B55" s="26" t="s">
        <v>80</v>
      </c>
      <c r="C55" s="27"/>
      <c r="D55" s="27">
        <v>750200</v>
      </c>
      <c r="E55" s="27">
        <v>427346.16</v>
      </c>
      <c r="F55" s="28">
        <f t="shared" si="0"/>
        <v>56.964297520661155</v>
      </c>
      <c r="G55" s="29">
        <f t="shared" si="1"/>
        <v>427346.16</v>
      </c>
    </row>
    <row r="56" spans="1:7" ht="78.75">
      <c r="A56" s="25" t="s">
        <v>81</v>
      </c>
      <c r="B56" s="26" t="s">
        <v>82</v>
      </c>
      <c r="C56" s="27"/>
      <c r="D56" s="27">
        <v>875000</v>
      </c>
      <c r="E56" s="27">
        <v>839667.3</v>
      </c>
      <c r="F56" s="28">
        <f t="shared" si="0"/>
        <v>95.96197714285715</v>
      </c>
      <c r="G56" s="29">
        <f t="shared" si="1"/>
        <v>839667.3</v>
      </c>
    </row>
    <row r="57" spans="1:7" ht="31.5">
      <c r="A57" s="3" t="s">
        <v>83</v>
      </c>
      <c r="B57" s="4" t="s">
        <v>84</v>
      </c>
      <c r="C57" s="5">
        <v>0</v>
      </c>
      <c r="D57" s="5">
        <v>41000</v>
      </c>
      <c r="E57" s="5">
        <v>0</v>
      </c>
      <c r="F57" s="14">
        <f t="shared" si="0"/>
        <v>0</v>
      </c>
      <c r="G57" s="12">
        <f t="shared" si="1"/>
        <v>0</v>
      </c>
    </row>
    <row r="58" spans="1:7" ht="63">
      <c r="A58" s="32">
        <v>3100</v>
      </c>
      <c r="B58" s="4" t="s">
        <v>183</v>
      </c>
      <c r="C58" s="5">
        <f>SUM(C59:C60)</f>
        <v>6902173.92</v>
      </c>
      <c r="D58" s="5">
        <f>SUM(D59:D60)</f>
        <v>7742100</v>
      </c>
      <c r="E58" s="5">
        <f>SUM(E59:E60)</f>
        <v>7742051.44</v>
      </c>
      <c r="F58" s="14">
        <f t="shared" si="0"/>
        <v>99.9993727799951</v>
      </c>
      <c r="G58" s="12">
        <f t="shared" si="1"/>
        <v>839877.5200000005</v>
      </c>
    </row>
    <row r="59" spans="1:7" ht="63">
      <c r="A59" s="25" t="s">
        <v>85</v>
      </c>
      <c r="B59" s="26" t="s">
        <v>86</v>
      </c>
      <c r="C59" s="27">
        <v>5907686.86</v>
      </c>
      <c r="D59" s="27">
        <v>6491200</v>
      </c>
      <c r="E59" s="27">
        <v>6491155.49</v>
      </c>
      <c r="F59" s="28">
        <f t="shared" si="0"/>
        <v>99.99931430244024</v>
      </c>
      <c r="G59" s="29">
        <f t="shared" si="1"/>
        <v>583468.6299999999</v>
      </c>
    </row>
    <row r="60" spans="1:7" ht="31.5">
      <c r="A60" s="25" t="s">
        <v>87</v>
      </c>
      <c r="B60" s="26" t="s">
        <v>88</v>
      </c>
      <c r="C60" s="27">
        <v>994487.06</v>
      </c>
      <c r="D60" s="27">
        <v>1250900</v>
      </c>
      <c r="E60" s="27">
        <v>1250895.95</v>
      </c>
      <c r="F60" s="28">
        <f t="shared" si="0"/>
        <v>99.99967623311215</v>
      </c>
      <c r="G60" s="29">
        <f t="shared" si="1"/>
        <v>256408.8899999999</v>
      </c>
    </row>
    <row r="61" spans="1:7" ht="31.5">
      <c r="A61" s="32">
        <v>3110</v>
      </c>
      <c r="B61" s="4" t="s">
        <v>184</v>
      </c>
      <c r="C61" s="5">
        <f>SUM(C62)</f>
        <v>89867.23</v>
      </c>
      <c r="D61" s="5">
        <f>SUM(D62)</f>
        <v>100000</v>
      </c>
      <c r="E61" s="5">
        <f>SUM(E62)</f>
        <v>99996.74</v>
      </c>
      <c r="F61" s="28">
        <f t="shared" si="0"/>
        <v>99.99674</v>
      </c>
      <c r="G61" s="29">
        <f t="shared" si="1"/>
        <v>10129.51000000001</v>
      </c>
    </row>
    <row r="62" spans="1:7" ht="31.5">
      <c r="A62" s="25" t="s">
        <v>89</v>
      </c>
      <c r="B62" s="26" t="s">
        <v>90</v>
      </c>
      <c r="C62" s="27">
        <v>89867.23</v>
      </c>
      <c r="D62" s="27">
        <v>100000</v>
      </c>
      <c r="E62" s="27">
        <v>99996.74</v>
      </c>
      <c r="F62" s="28">
        <f t="shared" si="0"/>
        <v>99.99674</v>
      </c>
      <c r="G62" s="29">
        <f t="shared" si="1"/>
        <v>10129.51000000001</v>
      </c>
    </row>
    <row r="63" spans="1:7" ht="33.75" customHeight="1">
      <c r="A63" s="32">
        <v>3120</v>
      </c>
      <c r="B63" s="4" t="s">
        <v>185</v>
      </c>
      <c r="C63" s="5">
        <f>SUM(C64)</f>
        <v>724831.94</v>
      </c>
      <c r="D63" s="5">
        <f>SUM(D64)</f>
        <v>785900</v>
      </c>
      <c r="E63" s="5">
        <f>SUM(E64)</f>
        <v>781864.94</v>
      </c>
      <c r="F63" s="28">
        <f t="shared" si="0"/>
        <v>99.48656826568265</v>
      </c>
      <c r="G63" s="29">
        <f t="shared" si="1"/>
        <v>57033</v>
      </c>
    </row>
    <row r="64" spans="1:7" ht="47.25">
      <c r="A64" s="25" t="s">
        <v>91</v>
      </c>
      <c r="B64" s="26" t="s">
        <v>92</v>
      </c>
      <c r="C64" s="27">
        <v>724831.94</v>
      </c>
      <c r="D64" s="27">
        <v>785900</v>
      </c>
      <c r="E64" s="27">
        <v>781864.94</v>
      </c>
      <c r="F64" s="28">
        <f t="shared" si="0"/>
        <v>99.48656826568265</v>
      </c>
      <c r="G64" s="29">
        <f t="shared" si="1"/>
        <v>57033</v>
      </c>
    </row>
    <row r="65" spans="1:7" ht="31.5">
      <c r="A65" s="32">
        <v>3130</v>
      </c>
      <c r="B65" s="4" t="s">
        <v>186</v>
      </c>
      <c r="C65" s="5">
        <f>SUM(C66)</f>
        <v>5287</v>
      </c>
      <c r="D65" s="5">
        <f>SUM(D66)</f>
        <v>48500</v>
      </c>
      <c r="E65" s="5">
        <f>SUM(E66)</f>
        <v>26641</v>
      </c>
      <c r="F65" s="28">
        <f t="shared" si="0"/>
        <v>54.92989690721649</v>
      </c>
      <c r="G65" s="29">
        <f t="shared" si="1"/>
        <v>21354</v>
      </c>
    </row>
    <row r="66" spans="1:7" ht="47.25">
      <c r="A66" s="25" t="s">
        <v>93</v>
      </c>
      <c r="B66" s="26" t="s">
        <v>94</v>
      </c>
      <c r="C66" s="27">
        <v>5287</v>
      </c>
      <c r="D66" s="27">
        <v>48500</v>
      </c>
      <c r="E66" s="27">
        <v>26641</v>
      </c>
      <c r="F66" s="28">
        <f t="shared" si="0"/>
        <v>54.92989690721649</v>
      </c>
      <c r="G66" s="29">
        <f t="shared" si="1"/>
        <v>21354</v>
      </c>
    </row>
    <row r="67" spans="1:7" ht="78.75">
      <c r="A67" s="3" t="s">
        <v>95</v>
      </c>
      <c r="B67" s="4" t="s">
        <v>96</v>
      </c>
      <c r="C67" s="5">
        <v>199563</v>
      </c>
      <c r="D67" s="5">
        <v>317520</v>
      </c>
      <c r="E67" s="5">
        <v>317520</v>
      </c>
      <c r="F67" s="14">
        <f t="shared" si="0"/>
        <v>100</v>
      </c>
      <c r="G67" s="12">
        <f t="shared" si="1"/>
        <v>117957</v>
      </c>
    </row>
    <row r="68" spans="1:7" ht="94.5">
      <c r="A68" s="3" t="s">
        <v>97</v>
      </c>
      <c r="B68" s="4" t="s">
        <v>98</v>
      </c>
      <c r="C68" s="5">
        <v>23983.95</v>
      </c>
      <c r="D68" s="5">
        <v>33500</v>
      </c>
      <c r="E68" s="5">
        <v>23654.55</v>
      </c>
      <c r="F68" s="14">
        <f t="shared" si="0"/>
        <v>70.61059701492537</v>
      </c>
      <c r="G68" s="12">
        <f t="shared" si="1"/>
        <v>-329.40000000000146</v>
      </c>
    </row>
    <row r="69" spans="1:7" ht="94.5">
      <c r="A69" s="3" t="s">
        <v>99</v>
      </c>
      <c r="B69" s="4" t="s">
        <v>100</v>
      </c>
      <c r="C69" s="5">
        <v>248155.25</v>
      </c>
      <c r="D69" s="5">
        <v>178700</v>
      </c>
      <c r="E69" s="5">
        <v>169308.23</v>
      </c>
      <c r="F69" s="14">
        <f t="shared" si="0"/>
        <v>94.74439283715725</v>
      </c>
      <c r="G69" s="12">
        <f t="shared" si="1"/>
        <v>-78847.01999999999</v>
      </c>
    </row>
    <row r="70" spans="1:7" ht="15.75">
      <c r="A70" s="32">
        <v>3190</v>
      </c>
      <c r="B70" s="4" t="s">
        <v>187</v>
      </c>
      <c r="C70" s="5">
        <f>SUM(C71)</f>
        <v>30000</v>
      </c>
      <c r="D70" s="5">
        <f>SUM(D71)</f>
        <v>40000</v>
      </c>
      <c r="E70" s="5">
        <f>SUM(E71)</f>
        <v>33967.36</v>
      </c>
      <c r="F70" s="14">
        <f t="shared" si="0"/>
        <v>84.9184</v>
      </c>
      <c r="G70" s="12">
        <f t="shared" si="1"/>
        <v>3967.3600000000006</v>
      </c>
    </row>
    <row r="71" spans="1:7" ht="47.25">
      <c r="A71" s="25" t="s">
        <v>101</v>
      </c>
      <c r="B71" s="26" t="s">
        <v>102</v>
      </c>
      <c r="C71" s="27">
        <v>30000</v>
      </c>
      <c r="D71" s="27">
        <v>40000</v>
      </c>
      <c r="E71" s="27">
        <v>33967.36</v>
      </c>
      <c r="F71" s="28">
        <f t="shared" si="0"/>
        <v>84.9184</v>
      </c>
      <c r="G71" s="29">
        <f t="shared" si="1"/>
        <v>3967.3600000000006</v>
      </c>
    </row>
    <row r="72" spans="1:7" ht="110.25">
      <c r="A72" s="3" t="s">
        <v>103</v>
      </c>
      <c r="B72" s="4" t="s">
        <v>104</v>
      </c>
      <c r="C72" s="5">
        <v>381671.29</v>
      </c>
      <c r="D72" s="5">
        <v>511650</v>
      </c>
      <c r="E72" s="5">
        <v>486896.17</v>
      </c>
      <c r="F72" s="14">
        <f t="shared" si="0"/>
        <v>95.16196032444053</v>
      </c>
      <c r="G72" s="12">
        <f t="shared" si="1"/>
        <v>105224.88</v>
      </c>
    </row>
    <row r="73" spans="1:7" ht="30" customHeight="1">
      <c r="A73" s="32">
        <v>3240</v>
      </c>
      <c r="B73" s="4" t="s">
        <v>188</v>
      </c>
      <c r="C73" s="5">
        <f>SUM(C74)</f>
        <v>1124600.36</v>
      </c>
      <c r="D73" s="5">
        <f>SUM(D74)</f>
        <v>927500</v>
      </c>
      <c r="E73" s="5">
        <f>SUM(E74)</f>
        <v>847158.39</v>
      </c>
      <c r="F73" s="14">
        <f t="shared" si="0"/>
        <v>91.33783180592992</v>
      </c>
      <c r="G73" s="12">
        <f t="shared" si="1"/>
        <v>-277441.9700000001</v>
      </c>
    </row>
    <row r="74" spans="1:7" ht="37.5" customHeight="1">
      <c r="A74" s="25" t="s">
        <v>105</v>
      </c>
      <c r="B74" s="26" t="s">
        <v>106</v>
      </c>
      <c r="C74" s="27">
        <v>1124600.36</v>
      </c>
      <c r="D74" s="27">
        <v>927500</v>
      </c>
      <c r="E74" s="27">
        <v>847158.39</v>
      </c>
      <c r="F74" s="28">
        <f t="shared" si="0"/>
        <v>91.33783180592992</v>
      </c>
      <c r="G74" s="29">
        <f t="shared" si="1"/>
        <v>-277441.9700000001</v>
      </c>
    </row>
    <row r="75" spans="1:7" ht="30.75" customHeight="1">
      <c r="A75" s="10" t="s">
        <v>107</v>
      </c>
      <c r="B75" s="11" t="s">
        <v>108</v>
      </c>
      <c r="C75" s="12">
        <f>SUM(C76:C79)</f>
        <v>8974952.350000001</v>
      </c>
      <c r="D75" s="12">
        <f>SUM(D76:D79)</f>
        <v>9156900</v>
      </c>
      <c r="E75" s="12">
        <f>SUM(E76:E79)</f>
        <v>9155423.98</v>
      </c>
      <c r="F75" s="14">
        <f t="shared" si="0"/>
        <v>99.98388078935011</v>
      </c>
      <c r="G75" s="12">
        <f t="shared" si="1"/>
        <v>180471.62999999896</v>
      </c>
    </row>
    <row r="76" spans="1:7" ht="47.25">
      <c r="A76" s="3" t="s">
        <v>109</v>
      </c>
      <c r="B76" s="4" t="s">
        <v>110</v>
      </c>
      <c r="C76" s="15"/>
      <c r="D76" s="5">
        <v>10100</v>
      </c>
      <c r="E76" s="5">
        <v>10100</v>
      </c>
      <c r="F76" s="14">
        <f t="shared" si="0"/>
        <v>100</v>
      </c>
      <c r="G76" s="12">
        <f t="shared" si="1"/>
        <v>10100</v>
      </c>
    </row>
    <row r="77" spans="1:7" ht="15.75">
      <c r="A77" s="3" t="s">
        <v>111</v>
      </c>
      <c r="B77" s="4" t="s">
        <v>112</v>
      </c>
      <c r="C77" s="15">
        <v>4248592.07</v>
      </c>
      <c r="D77" s="5">
        <v>4713550</v>
      </c>
      <c r="E77" s="5">
        <v>4712077.93</v>
      </c>
      <c r="F77" s="14">
        <f t="shared" si="0"/>
        <v>99.96876939886073</v>
      </c>
      <c r="G77" s="12">
        <f t="shared" si="1"/>
        <v>463485.8599999994</v>
      </c>
    </row>
    <row r="78" spans="1:7" ht="47.25">
      <c r="A78" s="3" t="s">
        <v>113</v>
      </c>
      <c r="B78" s="4" t="s">
        <v>114</v>
      </c>
      <c r="C78" s="15">
        <v>3412979.32</v>
      </c>
      <c r="D78" s="5">
        <v>3151900</v>
      </c>
      <c r="E78" s="5">
        <v>3151898</v>
      </c>
      <c r="F78" s="14">
        <f t="shared" si="0"/>
        <v>99.99993654621022</v>
      </c>
      <c r="G78" s="12">
        <f t="shared" si="1"/>
        <v>-261081.31999999983</v>
      </c>
    </row>
    <row r="79" spans="1:7" ht="31.5">
      <c r="A79" s="32">
        <v>4080</v>
      </c>
      <c r="B79" s="4" t="s">
        <v>189</v>
      </c>
      <c r="C79" s="15">
        <f>SUM(C80:C81)</f>
        <v>1313380.96</v>
      </c>
      <c r="D79" s="15">
        <f>SUM(D80:D81)</f>
        <v>1281350</v>
      </c>
      <c r="E79" s="15">
        <f>SUM(E80:E81)</f>
        <v>1281348.05</v>
      </c>
      <c r="F79" s="14">
        <f t="shared" si="0"/>
        <v>99.99984781675577</v>
      </c>
      <c r="G79" s="12">
        <f t="shared" si="1"/>
        <v>-32032.909999999916</v>
      </c>
    </row>
    <row r="80" spans="1:7" s="30" customFormat="1" ht="31.5">
      <c r="A80" s="25" t="s">
        <v>115</v>
      </c>
      <c r="B80" s="26" t="s">
        <v>116</v>
      </c>
      <c r="C80" s="31">
        <v>374401.02</v>
      </c>
      <c r="D80" s="27">
        <v>472700</v>
      </c>
      <c r="E80" s="27">
        <v>472699.39</v>
      </c>
      <c r="F80" s="28">
        <f t="shared" si="0"/>
        <v>99.99987095409351</v>
      </c>
      <c r="G80" s="29">
        <f t="shared" si="1"/>
        <v>98298.37</v>
      </c>
    </row>
    <row r="81" spans="1:7" s="30" customFormat="1" ht="15.75">
      <c r="A81" s="25" t="s">
        <v>117</v>
      </c>
      <c r="B81" s="26" t="s">
        <v>118</v>
      </c>
      <c r="C81" s="27">
        <v>938979.94</v>
      </c>
      <c r="D81" s="27">
        <v>808650</v>
      </c>
      <c r="E81" s="27">
        <v>808648.66</v>
      </c>
      <c r="F81" s="28">
        <f t="shared" si="0"/>
        <v>99.99983429172077</v>
      </c>
      <c r="G81" s="29">
        <f t="shared" si="1"/>
        <v>-130331.27999999991</v>
      </c>
    </row>
    <row r="82" spans="1:7" ht="15.75">
      <c r="A82" s="10" t="s">
        <v>119</v>
      </c>
      <c r="B82" s="11" t="s">
        <v>120</v>
      </c>
      <c r="C82" s="12">
        <f>SUM(C83+C85+C88)</f>
        <v>3708098.6</v>
      </c>
      <c r="D82" s="12">
        <f>SUM(D83+D85+D88)</f>
        <v>3935519</v>
      </c>
      <c r="E82" s="12">
        <f>SUM(E83+E85+E88)</f>
        <v>3919552.7699999996</v>
      </c>
      <c r="F82" s="14">
        <f t="shared" si="0"/>
        <v>99.59430433444736</v>
      </c>
      <c r="G82" s="12">
        <f t="shared" si="1"/>
        <v>211454.16999999946</v>
      </c>
    </row>
    <row r="83" spans="1:7" ht="15.75">
      <c r="A83" s="32">
        <v>5010</v>
      </c>
      <c r="B83" s="4" t="s">
        <v>190</v>
      </c>
      <c r="C83" s="5">
        <f>SUM(C84)</f>
        <v>26745</v>
      </c>
      <c r="D83" s="5">
        <f>SUM(D84)</f>
        <v>20261</v>
      </c>
      <c r="E83" s="5">
        <f>SUM(E84)</f>
        <v>15261</v>
      </c>
      <c r="F83" s="14">
        <f t="shared" si="0"/>
        <v>75.3220472829574</v>
      </c>
      <c r="G83" s="12">
        <f t="shared" si="1"/>
        <v>-11484</v>
      </c>
    </row>
    <row r="84" spans="1:7" s="30" customFormat="1" ht="31.5">
      <c r="A84" s="25" t="s">
        <v>121</v>
      </c>
      <c r="B84" s="26" t="s">
        <v>122</v>
      </c>
      <c r="C84" s="31">
        <v>26745</v>
      </c>
      <c r="D84" s="27">
        <v>20261</v>
      </c>
      <c r="E84" s="27">
        <v>15261</v>
      </c>
      <c r="F84" s="28">
        <f t="shared" si="0"/>
        <v>75.3220472829574</v>
      </c>
      <c r="G84" s="29">
        <f t="shared" si="1"/>
        <v>-11484</v>
      </c>
    </row>
    <row r="85" spans="1:7" ht="31.5">
      <c r="A85" s="32">
        <v>5030</v>
      </c>
      <c r="B85" s="4" t="s">
        <v>191</v>
      </c>
      <c r="C85" s="15">
        <f>SUM(C86:C87)</f>
        <v>2682080.29</v>
      </c>
      <c r="D85" s="15">
        <f>SUM(D86:D87)</f>
        <v>2413508</v>
      </c>
      <c r="E85" s="15">
        <f>SUM(E86:E87)</f>
        <v>2403562.38</v>
      </c>
      <c r="F85" s="28">
        <f t="shared" si="0"/>
        <v>99.58791849871639</v>
      </c>
      <c r="G85" s="29">
        <f t="shared" si="1"/>
        <v>-278517.91000000015</v>
      </c>
    </row>
    <row r="86" spans="1:7" s="30" customFormat="1" ht="47.25">
      <c r="A86" s="25" t="s">
        <v>123</v>
      </c>
      <c r="B86" s="26" t="s">
        <v>124</v>
      </c>
      <c r="C86" s="31">
        <v>1618080.29</v>
      </c>
      <c r="D86" s="27">
        <v>1279508</v>
      </c>
      <c r="E86" s="27">
        <v>1269562.38</v>
      </c>
      <c r="F86" s="28">
        <f t="shared" si="0"/>
        <v>99.22269966268283</v>
      </c>
      <c r="G86" s="29">
        <f t="shared" si="1"/>
        <v>-348517.91000000015</v>
      </c>
    </row>
    <row r="87" spans="1:7" s="30" customFormat="1" ht="47.25">
      <c r="A87" s="25" t="s">
        <v>125</v>
      </c>
      <c r="B87" s="26" t="s">
        <v>126</v>
      </c>
      <c r="C87" s="31">
        <v>1064000</v>
      </c>
      <c r="D87" s="27">
        <v>1134000</v>
      </c>
      <c r="E87" s="27">
        <v>1134000</v>
      </c>
      <c r="F87" s="28">
        <f t="shared" si="0"/>
        <v>100</v>
      </c>
      <c r="G87" s="29">
        <f t="shared" si="1"/>
        <v>70000</v>
      </c>
    </row>
    <row r="88" spans="1:7" ht="31.5">
      <c r="A88" s="32">
        <v>5040</v>
      </c>
      <c r="B88" s="33" t="s">
        <v>192</v>
      </c>
      <c r="C88" s="15">
        <f>SUM(C89)</f>
        <v>999273.31</v>
      </c>
      <c r="D88" s="15">
        <f>SUM(D89)</f>
        <v>1501750</v>
      </c>
      <c r="E88" s="15">
        <f>SUM(E89)</f>
        <v>1500729.39</v>
      </c>
      <c r="F88" s="28">
        <f t="shared" si="0"/>
        <v>99.93203862160811</v>
      </c>
      <c r="G88" s="29">
        <f t="shared" si="1"/>
        <v>501456.07999999984</v>
      </c>
    </row>
    <row r="89" spans="1:7" s="30" customFormat="1" ht="31.5">
      <c r="A89" s="25" t="s">
        <v>127</v>
      </c>
      <c r="B89" s="26" t="s">
        <v>128</v>
      </c>
      <c r="C89" s="31">
        <v>999273.31</v>
      </c>
      <c r="D89" s="27">
        <v>1501750</v>
      </c>
      <c r="E89" s="27">
        <v>1500729.39</v>
      </c>
      <c r="F89" s="28">
        <f t="shared" si="0"/>
        <v>99.93203862160811</v>
      </c>
      <c r="G89" s="29">
        <f t="shared" si="1"/>
        <v>501456.07999999984</v>
      </c>
    </row>
    <row r="90" spans="1:7" ht="15.75">
      <c r="A90" s="10" t="s">
        <v>129</v>
      </c>
      <c r="B90" s="11" t="s">
        <v>130</v>
      </c>
      <c r="C90" s="12">
        <f>SUM(C91:C93)</f>
        <v>62000</v>
      </c>
      <c r="D90" s="12">
        <f>SUM(D91:D93)</f>
        <v>72200</v>
      </c>
      <c r="E90" s="12">
        <f>SUM(E91:E93)</f>
        <v>72150</v>
      </c>
      <c r="F90" s="14">
        <f t="shared" si="0"/>
        <v>99.93074792243767</v>
      </c>
      <c r="G90" s="12">
        <f t="shared" si="1"/>
        <v>10150</v>
      </c>
    </row>
    <row r="91" spans="1:7" ht="31.5">
      <c r="A91" s="3" t="s">
        <v>131</v>
      </c>
      <c r="B91" s="4" t="s">
        <v>132</v>
      </c>
      <c r="C91" s="15">
        <v>7000</v>
      </c>
      <c r="D91" s="5">
        <v>17200</v>
      </c>
      <c r="E91" s="5">
        <v>17150</v>
      </c>
      <c r="F91" s="14">
        <f aca="true" t="shared" si="2" ref="F91:F107">SUM(E91/D91*100)</f>
        <v>99.70930232558139</v>
      </c>
      <c r="G91" s="12">
        <f aca="true" t="shared" si="3" ref="G91:G107">SUM(E91-C91)</f>
        <v>10150</v>
      </c>
    </row>
    <row r="92" spans="1:7" ht="31.5">
      <c r="A92" s="3" t="s">
        <v>133</v>
      </c>
      <c r="B92" s="4" t="s">
        <v>134</v>
      </c>
      <c r="C92" s="15">
        <v>5000</v>
      </c>
      <c r="D92" s="5">
        <v>5000</v>
      </c>
      <c r="E92" s="5">
        <v>5000</v>
      </c>
      <c r="F92" s="14">
        <f t="shared" si="2"/>
        <v>100</v>
      </c>
      <c r="G92" s="12">
        <f t="shared" si="3"/>
        <v>0</v>
      </c>
    </row>
    <row r="93" spans="1:7" ht="15.75">
      <c r="A93" s="32">
        <v>7620</v>
      </c>
      <c r="B93" s="4" t="s">
        <v>193</v>
      </c>
      <c r="C93" s="15">
        <f>SUM(C94)</f>
        <v>50000</v>
      </c>
      <c r="D93" s="15">
        <f>SUM(D94)</f>
        <v>50000</v>
      </c>
      <c r="E93" s="15">
        <f>SUM(E94)</f>
        <v>50000</v>
      </c>
      <c r="F93" s="14">
        <f t="shared" si="2"/>
        <v>100</v>
      </c>
      <c r="G93" s="12">
        <f t="shared" si="3"/>
        <v>0</v>
      </c>
    </row>
    <row r="94" spans="1:7" ht="31.5">
      <c r="A94" s="25" t="s">
        <v>135</v>
      </c>
      <c r="B94" s="26" t="s">
        <v>136</v>
      </c>
      <c r="C94" s="27">
        <v>50000</v>
      </c>
      <c r="D94" s="27">
        <v>50000</v>
      </c>
      <c r="E94" s="27">
        <v>50000</v>
      </c>
      <c r="F94" s="28">
        <f t="shared" si="2"/>
        <v>100</v>
      </c>
      <c r="G94" s="29">
        <f t="shared" si="3"/>
        <v>0</v>
      </c>
    </row>
    <row r="95" spans="1:7" ht="15.75">
      <c r="A95" s="10" t="s">
        <v>137</v>
      </c>
      <c r="B95" s="11" t="s">
        <v>138</v>
      </c>
      <c r="C95" s="12">
        <f>SUM(C96:C98)</f>
        <v>219925</v>
      </c>
      <c r="D95" s="12">
        <f>SUM(D96:D98)</f>
        <v>188400</v>
      </c>
      <c r="E95" s="12">
        <f>SUM(E96:E98)</f>
        <v>188171.85</v>
      </c>
      <c r="F95" s="14">
        <f t="shared" si="2"/>
        <v>99.87890127388536</v>
      </c>
      <c r="G95" s="12">
        <f t="shared" si="3"/>
        <v>-31753.149999999994</v>
      </c>
    </row>
    <row r="96" spans="1:7" ht="47.25">
      <c r="A96" s="3" t="s">
        <v>139</v>
      </c>
      <c r="B96" s="4" t="s">
        <v>140</v>
      </c>
      <c r="C96" s="15">
        <v>39965</v>
      </c>
      <c r="D96" s="5">
        <v>40000</v>
      </c>
      <c r="E96" s="5">
        <v>39945</v>
      </c>
      <c r="F96" s="14">
        <f t="shared" si="2"/>
        <v>99.8625</v>
      </c>
      <c r="G96" s="12">
        <f t="shared" si="3"/>
        <v>-20</v>
      </c>
    </row>
    <row r="97" spans="1:7" ht="31.5">
      <c r="A97" s="3" t="s">
        <v>141</v>
      </c>
      <c r="B97" s="4" t="s">
        <v>142</v>
      </c>
      <c r="C97" s="5">
        <v>99995</v>
      </c>
      <c r="D97" s="5">
        <v>38400</v>
      </c>
      <c r="E97" s="5">
        <v>38400</v>
      </c>
      <c r="F97" s="14">
        <f t="shared" si="2"/>
        <v>100</v>
      </c>
      <c r="G97" s="12">
        <f t="shared" si="3"/>
        <v>-61595</v>
      </c>
    </row>
    <row r="98" spans="1:7" ht="15.75">
      <c r="A98" s="3" t="s">
        <v>143</v>
      </c>
      <c r="B98" s="4" t="s">
        <v>144</v>
      </c>
      <c r="C98" s="5">
        <v>79965</v>
      </c>
      <c r="D98" s="5">
        <v>110000</v>
      </c>
      <c r="E98" s="5">
        <v>109826.85</v>
      </c>
      <c r="F98" s="14">
        <f t="shared" si="2"/>
        <v>99.84259090909092</v>
      </c>
      <c r="G98" s="12">
        <f t="shared" si="3"/>
        <v>29861.850000000006</v>
      </c>
    </row>
    <row r="99" spans="1:7" ht="43.5" customHeight="1">
      <c r="A99" s="10">
        <v>900201</v>
      </c>
      <c r="B99" s="11" t="s">
        <v>168</v>
      </c>
      <c r="C99" s="12">
        <f>SUM(C6+C11+C21+C34+C75+C82+C90+C95)</f>
        <v>719430790</v>
      </c>
      <c r="D99" s="12">
        <f>SUM(D6+D11+D21+D34+D75+D82+D90+D95)</f>
        <v>768386336.89</v>
      </c>
      <c r="E99" s="12">
        <f>SUM(E6+E11+E21+E34+E75+E82+E90+E95)</f>
        <v>744662857.6200001</v>
      </c>
      <c r="F99" s="14">
        <f t="shared" si="2"/>
        <v>96.9125584187221</v>
      </c>
      <c r="G99" s="12">
        <f t="shared" si="3"/>
        <v>25232067.620000124</v>
      </c>
    </row>
    <row r="100" spans="1:7" ht="30" customHeight="1">
      <c r="A100" s="10" t="s">
        <v>145</v>
      </c>
      <c r="B100" s="11" t="s">
        <v>146</v>
      </c>
      <c r="C100" s="12">
        <f>SUM(C101:C106)</f>
        <v>26205312.59</v>
      </c>
      <c r="D100" s="12">
        <f>SUM(D101:D106)</f>
        <v>36867495</v>
      </c>
      <c r="E100" s="12">
        <f>SUM(E101:E106)</f>
        <v>36332691.81</v>
      </c>
      <c r="F100" s="14">
        <f t="shared" si="2"/>
        <v>98.54939102860122</v>
      </c>
      <c r="G100" s="12">
        <f t="shared" si="3"/>
        <v>10127379.220000003</v>
      </c>
    </row>
    <row r="101" spans="1:7" ht="28.5" customHeight="1">
      <c r="A101" s="3" t="s">
        <v>147</v>
      </c>
      <c r="B101" s="4" t="s">
        <v>148</v>
      </c>
      <c r="C101" s="5"/>
      <c r="D101" s="5">
        <v>74000</v>
      </c>
      <c r="E101" s="5">
        <v>74000</v>
      </c>
      <c r="F101" s="14">
        <f t="shared" si="2"/>
        <v>100</v>
      </c>
      <c r="G101" s="12">
        <f t="shared" si="3"/>
        <v>74000</v>
      </c>
    </row>
    <row r="102" spans="1:7" ht="63">
      <c r="A102" s="3" t="s">
        <v>149</v>
      </c>
      <c r="B102" s="4" t="s">
        <v>150</v>
      </c>
      <c r="C102" s="5"/>
      <c r="D102" s="5">
        <v>344975</v>
      </c>
      <c r="E102" s="5">
        <v>91360.32</v>
      </c>
      <c r="F102" s="14">
        <f t="shared" si="2"/>
        <v>26.483171244293068</v>
      </c>
      <c r="G102" s="12">
        <f t="shared" si="3"/>
        <v>91360.32</v>
      </c>
    </row>
    <row r="103" spans="1:7" ht="66" customHeight="1">
      <c r="A103" s="3" t="s">
        <v>151</v>
      </c>
      <c r="B103" s="4" t="s">
        <v>152</v>
      </c>
      <c r="C103" s="5"/>
      <c r="D103" s="5">
        <v>2950000</v>
      </c>
      <c r="E103" s="5">
        <v>2877054.4</v>
      </c>
      <c r="F103" s="14">
        <f t="shared" si="2"/>
        <v>97.52726779661016</v>
      </c>
      <c r="G103" s="12">
        <f t="shared" si="3"/>
        <v>2877054.4</v>
      </c>
    </row>
    <row r="104" spans="1:7" ht="64.5" customHeight="1">
      <c r="A104" s="3" t="s">
        <v>153</v>
      </c>
      <c r="B104" s="4" t="s">
        <v>154</v>
      </c>
      <c r="C104" s="5"/>
      <c r="D104" s="5">
        <v>188700</v>
      </c>
      <c r="E104" s="5">
        <v>188655.05</v>
      </c>
      <c r="F104" s="14">
        <f t="shared" si="2"/>
        <v>99.97617912029676</v>
      </c>
      <c r="G104" s="12">
        <f t="shared" si="3"/>
        <v>188655.05</v>
      </c>
    </row>
    <row r="105" spans="1:7" ht="26.25" customHeight="1">
      <c r="A105" s="3" t="s">
        <v>155</v>
      </c>
      <c r="B105" s="4" t="s">
        <v>156</v>
      </c>
      <c r="C105" s="5">
        <v>25985312.59</v>
      </c>
      <c r="D105" s="5">
        <v>33134820</v>
      </c>
      <c r="E105" s="5">
        <v>32926622.04</v>
      </c>
      <c r="F105" s="14">
        <f t="shared" si="2"/>
        <v>99.37166412855117</v>
      </c>
      <c r="G105" s="12">
        <f t="shared" si="3"/>
        <v>6941309.449999999</v>
      </c>
    </row>
    <row r="106" spans="1:7" ht="62.25" customHeight="1">
      <c r="A106" s="3" t="s">
        <v>157</v>
      </c>
      <c r="B106" s="4" t="s">
        <v>158</v>
      </c>
      <c r="C106" s="5">
        <v>220000</v>
      </c>
      <c r="D106" s="5">
        <v>175000</v>
      </c>
      <c r="E106" s="5">
        <v>175000</v>
      </c>
      <c r="F106" s="14">
        <f t="shared" si="2"/>
        <v>100</v>
      </c>
      <c r="G106" s="12">
        <f t="shared" si="3"/>
        <v>-45000</v>
      </c>
    </row>
    <row r="107" spans="1:9" ht="62.25" customHeight="1">
      <c r="A107" s="13" t="s">
        <v>169</v>
      </c>
      <c r="B107" s="13"/>
      <c r="C107" s="12">
        <f>SUM(C6+C11+C21+C34+C82+C90+C95+C100+C75)</f>
        <v>745636102.59</v>
      </c>
      <c r="D107" s="12">
        <f>SUM(D6+D11+D21+D34+D82+D90+D95+D100+D75)</f>
        <v>805253831.89</v>
      </c>
      <c r="E107" s="12">
        <f>SUM(E6+E11+E21+E34+E82+E90+E95+E100+E75)</f>
        <v>780995549.4300001</v>
      </c>
      <c r="F107" s="14">
        <f t="shared" si="2"/>
        <v>96.98749866199783</v>
      </c>
      <c r="G107" s="12">
        <f t="shared" si="3"/>
        <v>35359446.84000003</v>
      </c>
      <c r="I107" s="16"/>
    </row>
    <row r="108" spans="1:9" ht="27" customHeight="1">
      <c r="A108" s="13"/>
      <c r="B108" s="13" t="s">
        <v>171</v>
      </c>
      <c r="C108" s="12"/>
      <c r="D108" s="12"/>
      <c r="E108" s="12"/>
      <c r="F108" s="14"/>
      <c r="G108" s="12"/>
      <c r="I108" s="16"/>
    </row>
    <row r="109" spans="1:7" ht="39.75" customHeight="1">
      <c r="A109" s="17">
        <v>8831</v>
      </c>
      <c r="B109" s="18" t="s">
        <v>172</v>
      </c>
      <c r="C109" s="19">
        <v>210000</v>
      </c>
      <c r="D109" s="15">
        <v>100000</v>
      </c>
      <c r="E109" s="15">
        <v>100000</v>
      </c>
      <c r="F109" s="19">
        <f>SUM(E109/D109*100)</f>
        <v>100</v>
      </c>
      <c r="G109" s="20">
        <f>SUM(E109-C109)</f>
        <v>-110000</v>
      </c>
    </row>
    <row r="110" spans="1:7" ht="31.5" customHeight="1">
      <c r="A110" s="13"/>
      <c r="B110" s="13" t="s">
        <v>170</v>
      </c>
      <c r="C110" s="21">
        <f>SUM(C107+C109)</f>
        <v>745846102.59</v>
      </c>
      <c r="D110" s="21">
        <f>SUM(D107+D109)</f>
        <v>805353831.89</v>
      </c>
      <c r="E110" s="21">
        <f>SUM(E107+E109)</f>
        <v>781095549.4300001</v>
      </c>
      <c r="F110" s="22">
        <f>SUM(E110/D110*100)</f>
        <v>96.98787272135147</v>
      </c>
      <c r="G110" s="21">
        <f>SUM(E110-C110)</f>
        <v>35249446.84000003</v>
      </c>
    </row>
    <row r="112" spans="1:7" ht="15.75">
      <c r="A112" s="35" t="s">
        <v>194</v>
      </c>
      <c r="B112" s="35"/>
      <c r="C112" s="35"/>
      <c r="D112" s="35"/>
      <c r="E112" s="34" t="s">
        <v>195</v>
      </c>
      <c r="F112" s="34"/>
      <c r="G112" s="34"/>
    </row>
  </sheetData>
  <sheetProtection/>
  <mergeCells count="4">
    <mergeCell ref="A2:G2"/>
    <mergeCell ref="A112:D112"/>
    <mergeCell ref="E112:G112"/>
    <mergeCell ref="A1:G1"/>
  </mergeCells>
  <printOptions/>
  <pageMargins left="0.25" right="0.25" top="0.75" bottom="0.75" header="0.3" footer="0.3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2019-01-24T08:58:30Z</cp:lastPrinted>
  <dcterms:created xsi:type="dcterms:W3CDTF">2019-01-21T12:20:10Z</dcterms:created>
  <dcterms:modified xsi:type="dcterms:W3CDTF">2019-01-24T08:58:33Z</dcterms:modified>
  <cp:category/>
  <cp:version/>
  <cp:contentType/>
  <cp:contentStatus/>
</cp:coreProperties>
</file>