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0"/>
  </bookViews>
  <sheets>
    <sheet name="Лист1" sheetId="1" r:id="rId1"/>
  </sheets>
  <definedNames>
    <definedName name="_xlnm.Print_Area" localSheetId="0">'Лист1'!$A$2:$I$114</definedName>
  </definedNames>
  <calcPr fullCalcOnLoad="1"/>
</workbook>
</file>

<file path=xl/sharedStrings.xml><?xml version="1.0" encoding="utf-8"?>
<sst xmlns="http://schemas.openxmlformats.org/spreadsheetml/2006/main" count="195" uniqueCount="195">
  <si>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</si>
  <si>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</si>
  <si>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</si>
  <si>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</si>
  <si>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</si>
  <si>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</si>
  <si>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</si>
  <si>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</si>
  <si>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</si>
  <si>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</si>
  <si>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</si>
  <si>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</si>
  <si>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</si>
  <si>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</si>
  <si>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</si>
  <si>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</si>
  <si>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</si>
  <si>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1140</t>
  </si>
  <si>
    <t>Підвищення кваліфікації, перепідготовка кадрів закладами післядипломної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</si>
  <si>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</si>
  <si>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</si>
  <si>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</si>
  <si>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</si>
  <si>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</si>
  <si>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</si>
  <si>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</si>
  <si>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</si>
  <si>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</si>
  <si>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</si>
  <si>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</si>
  <si>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</si>
  <si>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</si>
  <si>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</si>
  <si>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</si>
  <si>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</si>
  <si>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</si>
  <si>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</si>
  <si>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2141</t>
  </si>
  <si>
    <t>Програми і централізовані заходи з імунопрофілактики</t>
  </si>
  <si>
    <t>2142</t>
  </si>
  <si>
    <t>Програми і централізовані заходи боротьби з туберкульозом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</si>
  <si>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</si>
  <si>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</si>
  <si>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</si>
  <si>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</si>
  <si>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</si>
  <si>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</si>
  <si>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</si>
  <si>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</si>
  <si>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</si>
  <si>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</si>
  <si>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</si>
  <si>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</si>
  <si>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</si>
  <si>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</si>
  <si>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</si>
  <si>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</si>
  <si>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</si>
  <si>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</si>
  <si>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</si>
  <si>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</si>
  <si>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</si>
  <si>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</si>
  <si>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</si>
  <si>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</si>
  <si>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</si>
  <si>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</si>
  <si>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</si>
  <si>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</si>
  <si>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</si>
  <si>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</si>
  <si>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</si>
  <si>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</si>
  <si>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</si>
  <si>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</si>
  <si>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</si>
  <si>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</si>
  <si>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</si>
  <si>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</si>
  <si>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</si>
  <si>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</si>
  <si>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</si>
  <si>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</si>
  <si>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</si>
  <si>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</si>
  <si>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</si>
  <si>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</si>
  <si>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</si>
  <si>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</si>
  <si>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</si>
  <si>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</si>
  <si>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</si>
  <si>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</si>
  <si>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</si>
  <si>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</si>
  <si>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</si>
  <si>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</si>
  <si>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</si>
  <si>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</si>
  <si>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</si>
  <si>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</si>
  <si>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</si>
  <si>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</si>
  <si>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</si>
  <si>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</si>
  <si>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</si>
  <si>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</si>
  <si>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</si>
  <si>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</si>
  <si>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</si>
  <si>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</si>
  <si>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</si>
  <si>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</si>
  <si>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</si>
  <si>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</si>
  <si>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</si>
  <si>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</si>
  <si>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</si>
  <si>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</si>
  <si>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</si>
  <si>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</si>
  <si>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</si>
  <si>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5041</t>
  </si>
  <si>
    <t>Утримання та фінансова підтримка спортивних споруд</t>
  </si>
  <si>
    <t>7000</t>
  </si>
  <si>
    <t>Економічна діяльність</t>
  </si>
  <si>
    <t>7110</t>
  </si>
  <si>
    <t>Реалізація програм в галузі сільського господарства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</si>
  <si>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</si>
  <si>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</si>
  <si>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7610</t>
  </si>
  <si>
    <t>Сприяння розвитку малого та середнього підприємництва</t>
  </si>
  <si>
    <t>7622</t>
  </si>
  <si>
    <t>Реалізація програм і заходів в галузі туризму та курортів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</si>
  <si>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</si>
  <si>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</si>
  <si>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</si>
  <si>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</si>
  <si>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</si>
  <si>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</si>
  <si>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8700</t>
  </si>
  <si>
    <t>Резервний фонд</t>
  </si>
  <si>
    <t>9000</t>
  </si>
  <si>
    <t>Міжбюджетні трансферти</t>
  </si>
  <si>
    <t>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</si>
  <si>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</si>
  <si>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9770</t>
  </si>
  <si>
    <t>Інші субвенції з місцевого бюджету</t>
  </si>
  <si>
    <t>КПКВКМБ</t>
  </si>
  <si>
    <t>Назва КПКВКМБ</t>
  </si>
  <si>
    <t>План на 2018 рік з урахуванням змін</t>
  </si>
  <si>
    <t>Відсоток виконання до уточненого призначення  на  2018 рік</t>
  </si>
  <si>
    <t>грн.</t>
  </si>
  <si>
    <t>Всього видатків загального фонду</t>
  </si>
  <si>
    <t>Кредитування загального фонду</t>
  </si>
  <si>
    <t>Всього кредитування</t>
  </si>
  <si>
    <t>Всього видатків та кредитування загального фонду</t>
  </si>
  <si>
    <t xml:space="preserve">Довгострокові кредити індивідуальним забудовникам житла на селі та їх повернення </t>
  </si>
  <si>
    <t>Надання кредиту</t>
  </si>
  <si>
    <t>Інші програми, заклади та заходи у сфері освіти</t>
  </si>
  <si>
    <t>Первинна медична допомога населенню</t>
  </si>
  <si>
    <t>Програми і централізовані заходи у галузі охорони здоров`я</t>
  </si>
  <si>
    <t>Інші програми, заклади та заходи у сфері охорони здоров`я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</si>
  <si>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</si>
  <si>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</si>
  <si>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допомоги сім`ям з дітьми, малозабезпеченим сім`ям, тимчасової допомоги дітям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</si>
  <si>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II групи внаслідок психічного розладу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</si>
  <si>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</si>
  <si>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</si>
  <si>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Заклади і заходи з питань дітей та їх соціального захисту</t>
  </si>
  <si>
    <t>Реалізація державної політики у молодіжній сфері</t>
  </si>
  <si>
    <t>Субсидії та поточні трансферти підприємствам (установам, організаціям)</t>
  </si>
  <si>
    <t>Інші заклади та заходи</t>
  </si>
  <si>
    <t>Інші заклади та заходи в галузі культури і мистецтва</t>
  </si>
  <si>
    <t>Проведення спортивної роботи в регіоні</t>
  </si>
  <si>
    <t>Розвиток дитячо-юнацького та резервного спорту</t>
  </si>
  <si>
    <t>Підтримка і розвиток спортивної інфраструктури</t>
  </si>
  <si>
    <t>Утримання та розвиток автомобільних доріг та дорожньої інфраструктури</t>
  </si>
  <si>
    <t>Розвиток готельного господарства та туризму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</si>
  <si>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</t>
  </si>
  <si>
    <t>О190</t>
  </si>
  <si>
    <t>Проведення місцевих виборів та референдумів</t>
  </si>
  <si>
    <t>О191</t>
  </si>
  <si>
    <t>Проведення місцевих виборів</t>
  </si>
  <si>
    <t>Начальник фінансового управління</t>
  </si>
  <si>
    <t>Ганна Кравчук</t>
  </si>
  <si>
    <t>План на         І півріччя 2018 року  з урахуванням змін</t>
  </si>
  <si>
    <t>Касові видатки за            І півріччя 2018 року</t>
  </si>
  <si>
    <t>Відсоток виконання до уточненого призначення  на                         І півріччя 2018 року</t>
  </si>
  <si>
    <t>Збільшення/ зменшення видатків за І півріччя 2018 року до видатків 2017 року (+;-)</t>
  </si>
  <si>
    <t>Інформація про виконання Коломийського районного бюджету по видатках за І півріччя 2018 року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</si>
  <si>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</si>
  <si>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Інші заходи громадського порядку та безпеки</t>
  </si>
  <si>
    <t>Субвенція з місцевого бюджету державному бюджету на виконання програм соціально-економічного розвитку регіонів</t>
  </si>
  <si>
    <t>Касові видатки за      І півріччя 2017 року   (у співставних умовах)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</si>
</sst>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64" fontId="3" fillId="34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164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52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 horizontal="center"/>
    </xf>
    <xf numFmtId="0" fontId="3" fillId="34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quotePrefix="1">
      <alignment horizontal="center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3" sqref="C103:D105"/>
    </sheetView>
  </sheetViews>
  <sheetFormatPr defaultColWidth="9.00390625" defaultRowHeight="12.75"/>
  <cols>
    <col min="1" max="1" width="7.375" style="24" customWidth="1"/>
    <col min="2" max="2" width="40.875" style="1" customWidth="1"/>
    <col min="3" max="3" width="14.25390625" style="34" bestFit="1" customWidth="1"/>
    <col min="4" max="6" width="14.25390625" style="1" bestFit="1" customWidth="1"/>
    <col min="7" max="7" width="13.875" style="1" customWidth="1"/>
    <col min="8" max="8" width="12.25390625" style="1" customWidth="1"/>
    <col min="9" max="9" width="15.375" style="1" customWidth="1"/>
    <col min="10" max="16384" width="9.125" style="1" customWidth="1"/>
  </cols>
  <sheetData>
    <row r="2" spans="1:9" ht="18.75">
      <c r="A2" s="39" t="s">
        <v>190</v>
      </c>
      <c r="B2" s="39"/>
      <c r="C2" s="39"/>
      <c r="D2" s="39"/>
      <c r="E2" s="39"/>
      <c r="F2" s="39"/>
      <c r="G2" s="39"/>
      <c r="H2" s="39"/>
      <c r="I2" s="39"/>
    </row>
    <row r="3" spans="1:9" ht="18.75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ht="15.75">
      <c r="I4" s="1" t="s">
        <v>152</v>
      </c>
    </row>
    <row r="5" spans="1:9" ht="123.75" customHeight="1">
      <c r="A5" s="20" t="s">
        <v>148</v>
      </c>
      <c r="B5" s="20" t="s">
        <v>149</v>
      </c>
      <c r="C5" s="35" t="s">
        <v>194</v>
      </c>
      <c r="D5" s="20" t="s">
        <v>150</v>
      </c>
      <c r="E5" s="20" t="s">
        <v>186</v>
      </c>
      <c r="F5" s="20" t="s">
        <v>187</v>
      </c>
      <c r="G5" s="20" t="s">
        <v>188</v>
      </c>
      <c r="H5" s="20" t="s">
        <v>151</v>
      </c>
      <c r="I5" s="20" t="s">
        <v>189</v>
      </c>
    </row>
    <row r="6" spans="1:9" ht="15.75">
      <c r="A6" s="2">
        <v>1</v>
      </c>
      <c r="B6" s="2">
        <v>2</v>
      </c>
      <c r="C6" s="36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15.75">
      <c r="A7" s="25" t="s">
        <v>1</v>
      </c>
      <c r="B7" s="9" t="s">
        <v>2</v>
      </c>
      <c r="C7" s="7">
        <f>SUM(C8:C10)</f>
        <v>1115104.5300000003</v>
      </c>
      <c r="D7" s="7">
        <f>SUM(D8:D11)</f>
        <v>3282600</v>
      </c>
      <c r="E7" s="7">
        <f>SUM(E8:E11)</f>
        <v>1901390</v>
      </c>
      <c r="F7" s="7">
        <f>SUM(F8:F11)</f>
        <v>1588072.53</v>
      </c>
      <c r="G7" s="11">
        <f>SUM(F7/E7*100)</f>
        <v>83.52166204723913</v>
      </c>
      <c r="H7" s="11">
        <f>SUM(F7/D7*100)</f>
        <v>48.378496618534086</v>
      </c>
      <c r="I7" s="7">
        <f>SUM(F7-C7)</f>
        <v>472967.99999999977</v>
      </c>
    </row>
    <row r="8" spans="1:9" ht="94.5">
      <c r="A8" s="26" t="s">
        <v>3</v>
      </c>
      <c r="B8" s="17" t="s">
        <v>4</v>
      </c>
      <c r="C8" s="14">
        <v>938904.68</v>
      </c>
      <c r="D8" s="14">
        <v>3065600</v>
      </c>
      <c r="E8" s="14">
        <v>1694390</v>
      </c>
      <c r="F8" s="14">
        <v>1460355.03</v>
      </c>
      <c r="G8" s="15">
        <f aca="true" t="shared" si="0" ref="G8:G90">SUM(F8/E8*100)</f>
        <v>86.18765632469503</v>
      </c>
      <c r="H8" s="15">
        <f aca="true" t="shared" si="1" ref="H8:H93">SUM(F8/D8*100)</f>
        <v>47.636842053757825</v>
      </c>
      <c r="I8" s="14">
        <f aca="true" t="shared" si="2" ref="I8:I93">SUM(F8-C8)</f>
        <v>521450.35</v>
      </c>
    </row>
    <row r="9" spans="1:9" ht="31.5">
      <c r="A9" s="26" t="s">
        <v>5</v>
      </c>
      <c r="B9" s="17" t="s">
        <v>6</v>
      </c>
      <c r="C9" s="14">
        <v>176000</v>
      </c>
      <c r="D9" s="14">
        <v>217000</v>
      </c>
      <c r="E9" s="14">
        <v>207000</v>
      </c>
      <c r="F9" s="14">
        <v>127717.5</v>
      </c>
      <c r="G9" s="15">
        <f t="shared" si="0"/>
        <v>61.699275362318836</v>
      </c>
      <c r="H9" s="15">
        <f t="shared" si="1"/>
        <v>58.85599078341014</v>
      </c>
      <c r="I9" s="14">
        <f t="shared" si="2"/>
        <v>-48282.5</v>
      </c>
    </row>
    <row r="10" spans="1:9" ht="31.5">
      <c r="A10" s="27" t="s">
        <v>180</v>
      </c>
      <c r="B10" s="17" t="s">
        <v>181</v>
      </c>
      <c r="C10" s="14">
        <v>199.85</v>
      </c>
      <c r="D10" s="14">
        <v>0</v>
      </c>
      <c r="E10" s="14">
        <v>0</v>
      </c>
      <c r="F10" s="14">
        <v>0</v>
      </c>
      <c r="G10" s="15">
        <v>0</v>
      </c>
      <c r="H10" s="15">
        <v>0</v>
      </c>
      <c r="I10" s="14">
        <f t="shared" si="2"/>
        <v>-199.85</v>
      </c>
    </row>
    <row r="11" spans="1:9" ht="15.75">
      <c r="A11" s="28" t="s">
        <v>182</v>
      </c>
      <c r="B11" s="10" t="s">
        <v>183</v>
      </c>
      <c r="C11" s="5">
        <v>199.85</v>
      </c>
      <c r="D11" s="5">
        <v>0</v>
      </c>
      <c r="E11" s="5">
        <v>0</v>
      </c>
      <c r="F11" s="5">
        <v>0</v>
      </c>
      <c r="G11" s="12">
        <v>0</v>
      </c>
      <c r="H11" s="12">
        <v>0</v>
      </c>
      <c r="I11" s="5">
        <f t="shared" si="2"/>
        <v>-199.85</v>
      </c>
    </row>
    <row r="12" spans="1:9" ht="15.75">
      <c r="A12" s="25" t="s">
        <v>7</v>
      </c>
      <c r="B12" s="9" t="s">
        <v>8</v>
      </c>
      <c r="C12" s="7">
        <f>SUM(C13:C19)</f>
        <v>69478686.5</v>
      </c>
      <c r="D12" s="7">
        <f>SUM(D13:D19)</f>
        <v>153885771</v>
      </c>
      <c r="E12" s="7">
        <f>SUM(E13:E19)</f>
        <v>92975118</v>
      </c>
      <c r="F12" s="7">
        <f>SUM(F13:F19)</f>
        <v>81085263.63</v>
      </c>
      <c r="G12" s="11">
        <f t="shared" si="0"/>
        <v>87.21178888958227</v>
      </c>
      <c r="H12" s="11">
        <f t="shared" si="1"/>
        <v>52.6918526014988</v>
      </c>
      <c r="I12" s="7">
        <f t="shared" si="2"/>
        <v>11606577.129999995</v>
      </c>
    </row>
    <row r="13" spans="1:9" ht="78.75" customHeight="1">
      <c r="A13" s="26" t="s">
        <v>9</v>
      </c>
      <c r="B13" s="17" t="s">
        <v>10</v>
      </c>
      <c r="C13" s="14">
        <v>63667649.22</v>
      </c>
      <c r="D13" s="14">
        <v>139797539</v>
      </c>
      <c r="E13" s="14">
        <v>83834501</v>
      </c>
      <c r="F13" s="14">
        <v>73717111.32</v>
      </c>
      <c r="G13" s="15">
        <f t="shared" si="0"/>
        <v>87.93171121755708</v>
      </c>
      <c r="H13" s="15">
        <f t="shared" si="1"/>
        <v>52.73133693719744</v>
      </c>
      <c r="I13" s="14">
        <f t="shared" si="2"/>
        <v>10049462.099999994</v>
      </c>
    </row>
    <row r="14" spans="1:9" ht="31.5">
      <c r="A14" s="26" t="s">
        <v>11</v>
      </c>
      <c r="B14" s="17" t="s">
        <v>12</v>
      </c>
      <c r="C14" s="14">
        <v>521284.22</v>
      </c>
      <c r="D14" s="14">
        <v>1024800</v>
      </c>
      <c r="E14" s="14">
        <v>618400</v>
      </c>
      <c r="F14" s="14">
        <v>614642.33</v>
      </c>
      <c r="G14" s="15">
        <f t="shared" si="0"/>
        <v>99.39235608020698</v>
      </c>
      <c r="H14" s="15">
        <f t="shared" si="1"/>
        <v>59.9768081576893</v>
      </c>
      <c r="I14" s="14">
        <f t="shared" si="2"/>
        <v>93358.10999999999</v>
      </c>
    </row>
    <row r="15" spans="1:9" ht="63">
      <c r="A15" s="26" t="s">
        <v>13</v>
      </c>
      <c r="B15" s="17" t="s">
        <v>14</v>
      </c>
      <c r="C15" s="14">
        <v>1065649.32</v>
      </c>
      <c r="D15" s="14">
        <v>2258032</v>
      </c>
      <c r="E15" s="14">
        <v>1588097</v>
      </c>
      <c r="F15" s="14">
        <v>1242232.46</v>
      </c>
      <c r="G15" s="15">
        <f t="shared" si="0"/>
        <v>78.22144743047811</v>
      </c>
      <c r="H15" s="15">
        <f t="shared" si="1"/>
        <v>55.013944000793614</v>
      </c>
      <c r="I15" s="14">
        <f t="shared" si="2"/>
        <v>176583.1399999999</v>
      </c>
    </row>
    <row r="16" spans="1:9" ht="78.75">
      <c r="A16" s="26" t="s">
        <v>15</v>
      </c>
      <c r="B16" s="17" t="s">
        <v>16</v>
      </c>
      <c r="C16" s="14">
        <v>2472830.83</v>
      </c>
      <c r="D16" s="14">
        <v>5416300</v>
      </c>
      <c r="E16" s="14">
        <v>3671460</v>
      </c>
      <c r="F16" s="14">
        <v>3167627.31</v>
      </c>
      <c r="G16" s="15">
        <f t="shared" si="0"/>
        <v>86.27704809530815</v>
      </c>
      <c r="H16" s="15">
        <f t="shared" si="1"/>
        <v>58.48323228033898</v>
      </c>
      <c r="I16" s="14">
        <f t="shared" si="2"/>
        <v>694796.48</v>
      </c>
    </row>
    <row r="17" spans="1:9" ht="47.25">
      <c r="A17" s="26" t="s">
        <v>17</v>
      </c>
      <c r="B17" s="17" t="s">
        <v>18</v>
      </c>
      <c r="C17" s="14">
        <v>55936.14</v>
      </c>
      <c r="D17" s="14">
        <v>300000</v>
      </c>
      <c r="E17" s="14">
        <v>195000</v>
      </c>
      <c r="F17" s="14">
        <v>102042</v>
      </c>
      <c r="G17" s="15">
        <f t="shared" si="0"/>
        <v>52.329230769230776</v>
      </c>
      <c r="H17" s="15">
        <f t="shared" si="1"/>
        <v>34.014</v>
      </c>
      <c r="I17" s="14">
        <f t="shared" si="2"/>
        <v>46105.86</v>
      </c>
    </row>
    <row r="18" spans="1:9" ht="31.5">
      <c r="A18" s="26" t="s">
        <v>19</v>
      </c>
      <c r="B18" s="17" t="s">
        <v>20</v>
      </c>
      <c r="C18" s="14">
        <v>635745.45</v>
      </c>
      <c r="D18" s="14">
        <v>1543870</v>
      </c>
      <c r="E18" s="14">
        <v>1000970</v>
      </c>
      <c r="F18" s="14">
        <v>817503.2</v>
      </c>
      <c r="G18" s="15">
        <f t="shared" si="0"/>
        <v>81.67109903393708</v>
      </c>
      <c r="H18" s="15">
        <f t="shared" si="1"/>
        <v>52.95155680206235</v>
      </c>
      <c r="I18" s="14">
        <f t="shared" si="2"/>
        <v>181757.75</v>
      </c>
    </row>
    <row r="19" spans="1:9" ht="31.5">
      <c r="A19" s="21">
        <v>1160</v>
      </c>
      <c r="B19" s="22" t="s">
        <v>159</v>
      </c>
      <c r="C19" s="14">
        <f>SUM(C20:C21)</f>
        <v>1059591.32</v>
      </c>
      <c r="D19" s="14">
        <f>SUM(D20:D21)</f>
        <v>3545230</v>
      </c>
      <c r="E19" s="14">
        <f>SUM(E20:E21)</f>
        <v>2066690</v>
      </c>
      <c r="F19" s="14">
        <f>SUM(F20:F21)</f>
        <v>1424105.01</v>
      </c>
      <c r="G19" s="15">
        <f t="shared" si="0"/>
        <v>68.90752894725382</v>
      </c>
      <c r="H19" s="15">
        <f t="shared" si="1"/>
        <v>40.16960845981784</v>
      </c>
      <c r="I19" s="14">
        <f t="shared" si="2"/>
        <v>364513.68999999994</v>
      </c>
    </row>
    <row r="20" spans="1:9" ht="31.5">
      <c r="A20" s="29" t="s">
        <v>21</v>
      </c>
      <c r="B20" s="10" t="s">
        <v>22</v>
      </c>
      <c r="C20" s="5">
        <v>998394.95</v>
      </c>
      <c r="D20" s="5">
        <v>3395230</v>
      </c>
      <c r="E20" s="5">
        <v>1954290</v>
      </c>
      <c r="F20" s="5">
        <v>1312265.01</v>
      </c>
      <c r="G20" s="12">
        <f t="shared" si="0"/>
        <v>67.14791612299096</v>
      </c>
      <c r="H20" s="12">
        <f t="shared" si="1"/>
        <v>38.65025373833289</v>
      </c>
      <c r="I20" s="5">
        <f t="shared" si="2"/>
        <v>313870.06000000006</v>
      </c>
    </row>
    <row r="21" spans="1:9" ht="15.75">
      <c r="A21" s="29" t="s">
        <v>23</v>
      </c>
      <c r="B21" s="10" t="s">
        <v>24</v>
      </c>
      <c r="C21" s="5">
        <v>61196.37</v>
      </c>
      <c r="D21" s="5">
        <v>150000</v>
      </c>
      <c r="E21" s="5">
        <v>112400</v>
      </c>
      <c r="F21" s="5">
        <v>111840</v>
      </c>
      <c r="G21" s="12">
        <f t="shared" si="0"/>
        <v>99.50177935943061</v>
      </c>
      <c r="H21" s="12">
        <f t="shared" si="1"/>
        <v>74.56</v>
      </c>
      <c r="I21" s="5">
        <f t="shared" si="2"/>
        <v>50643.63</v>
      </c>
    </row>
    <row r="22" spans="1:9" ht="15.75">
      <c r="A22" s="25" t="s">
        <v>25</v>
      </c>
      <c r="B22" s="9" t="s">
        <v>26</v>
      </c>
      <c r="C22" s="7">
        <f>SUM(C23+C24+C25+C26+C27+C29+C33)</f>
        <v>63677081.849999994</v>
      </c>
      <c r="D22" s="7">
        <f>D23+D24+D25+D26+D27+D29+D33</f>
        <v>126819785.07</v>
      </c>
      <c r="E22" s="7">
        <f>E23+E24+E25+E26+E27+E29+E33</f>
        <v>71331215.07</v>
      </c>
      <c r="F22" s="7">
        <f>F23+F24+F25+F26+F27+F29+F33</f>
        <v>69231208.00999999</v>
      </c>
      <c r="G22" s="11">
        <f t="shared" si="0"/>
        <v>97.0559774455837</v>
      </c>
      <c r="H22" s="11">
        <f t="shared" si="1"/>
        <v>54.59022657370601</v>
      </c>
      <c r="I22" s="7">
        <f t="shared" si="2"/>
        <v>5554126.159999996</v>
      </c>
    </row>
    <row r="23" spans="1:9" ht="31.5">
      <c r="A23" s="26" t="s">
        <v>27</v>
      </c>
      <c r="B23" s="17" t="s">
        <v>28</v>
      </c>
      <c r="C23" s="14">
        <v>37931689.26</v>
      </c>
      <c r="D23" s="14">
        <v>86395600</v>
      </c>
      <c r="E23" s="14">
        <v>43965800</v>
      </c>
      <c r="F23" s="14">
        <v>43578111.5</v>
      </c>
      <c r="G23" s="15">
        <f t="shared" si="0"/>
        <v>99.11820437703852</v>
      </c>
      <c r="H23" s="15">
        <f t="shared" si="1"/>
        <v>50.440197764700976</v>
      </c>
      <c r="I23" s="14">
        <f t="shared" si="2"/>
        <v>5646422.240000002</v>
      </c>
    </row>
    <row r="24" spans="1:9" ht="47.25">
      <c r="A24" s="26" t="s">
        <v>29</v>
      </c>
      <c r="B24" s="17" t="s">
        <v>30</v>
      </c>
      <c r="C24" s="14">
        <v>7272198.02</v>
      </c>
      <c r="D24" s="14">
        <v>16464900</v>
      </c>
      <c r="E24" s="14">
        <v>8521700</v>
      </c>
      <c r="F24" s="14">
        <v>8285121.58</v>
      </c>
      <c r="G24" s="15">
        <f t="shared" si="0"/>
        <v>97.22381191546287</v>
      </c>
      <c r="H24" s="15">
        <f t="shared" si="1"/>
        <v>50.31990221622967</v>
      </c>
      <c r="I24" s="14">
        <f t="shared" si="2"/>
        <v>1012923.5600000005</v>
      </c>
    </row>
    <row r="25" spans="1:9" ht="47.25">
      <c r="A25" s="26" t="s">
        <v>31</v>
      </c>
      <c r="B25" s="17" t="s">
        <v>32</v>
      </c>
      <c r="C25" s="14">
        <v>480319.47</v>
      </c>
      <c r="D25" s="14">
        <v>1040800</v>
      </c>
      <c r="E25" s="14">
        <v>511700</v>
      </c>
      <c r="F25" s="14">
        <v>510127.92</v>
      </c>
      <c r="G25" s="15">
        <f t="shared" si="0"/>
        <v>99.69277310924369</v>
      </c>
      <c r="H25" s="15">
        <f t="shared" si="1"/>
        <v>49.01305918524212</v>
      </c>
      <c r="I25" s="14">
        <f t="shared" si="2"/>
        <v>29808.45000000001</v>
      </c>
    </row>
    <row r="26" spans="1:9" ht="15.75">
      <c r="A26" s="26" t="s">
        <v>33</v>
      </c>
      <c r="B26" s="17" t="s">
        <v>34</v>
      </c>
      <c r="C26" s="14">
        <v>2196270.61</v>
      </c>
      <c r="D26" s="14">
        <v>4981400</v>
      </c>
      <c r="E26" s="14">
        <v>2495800</v>
      </c>
      <c r="F26" s="14">
        <v>2474725.22</v>
      </c>
      <c r="G26" s="15">
        <f t="shared" si="0"/>
        <v>99.15559019152177</v>
      </c>
      <c r="H26" s="15">
        <f t="shared" si="1"/>
        <v>49.679311438551416</v>
      </c>
      <c r="I26" s="14">
        <f t="shared" si="2"/>
        <v>278454.61000000034</v>
      </c>
    </row>
    <row r="27" spans="1:9" s="16" customFormat="1" ht="31.5">
      <c r="A27" s="21">
        <v>2110</v>
      </c>
      <c r="B27" s="22" t="s">
        <v>160</v>
      </c>
      <c r="C27" s="14">
        <v>15558520.77</v>
      </c>
      <c r="D27" s="14">
        <f>SUM(D28)</f>
        <v>15172860.07</v>
      </c>
      <c r="E27" s="14">
        <f>SUM(E28)</f>
        <v>14449015.07</v>
      </c>
      <c r="F27" s="14">
        <f>SUM(F28)</f>
        <v>13544471.22</v>
      </c>
      <c r="G27" s="15">
        <f t="shared" si="0"/>
        <v>93.73975426271045</v>
      </c>
      <c r="H27" s="15">
        <f t="shared" si="1"/>
        <v>89.26775280014824</v>
      </c>
      <c r="I27" s="14">
        <f t="shared" si="2"/>
        <v>-2014049.5499999989</v>
      </c>
    </row>
    <row r="28" spans="1:9" ht="63">
      <c r="A28" s="29" t="s">
        <v>35</v>
      </c>
      <c r="B28" s="10" t="s">
        <v>36</v>
      </c>
      <c r="C28" s="5">
        <v>15558520.77</v>
      </c>
      <c r="D28" s="5">
        <v>15172860.07</v>
      </c>
      <c r="E28" s="5">
        <v>14449015.07</v>
      </c>
      <c r="F28" s="5">
        <v>13544471.22</v>
      </c>
      <c r="G28" s="12">
        <f t="shared" si="0"/>
        <v>93.73975426271045</v>
      </c>
      <c r="H28" s="12">
        <f t="shared" si="1"/>
        <v>89.26775280014824</v>
      </c>
      <c r="I28" s="5">
        <f t="shared" si="2"/>
        <v>-2014049.5499999989</v>
      </c>
    </row>
    <row r="29" spans="1:9" ht="31.5">
      <c r="A29" s="21">
        <v>2140</v>
      </c>
      <c r="B29" s="22" t="s">
        <v>161</v>
      </c>
      <c r="C29" s="14">
        <f>SUM(C30:C32)</f>
        <v>0</v>
      </c>
      <c r="D29" s="14">
        <f>SUM(D30:D32)</f>
        <v>2574225</v>
      </c>
      <c r="E29" s="14">
        <f>SUM(E30:E32)</f>
        <v>1197200</v>
      </c>
      <c r="F29" s="14">
        <f>SUM(F30:F32)</f>
        <v>820279.6</v>
      </c>
      <c r="G29" s="15">
        <f t="shared" si="0"/>
        <v>68.51650517875042</v>
      </c>
      <c r="H29" s="15">
        <f t="shared" si="1"/>
        <v>31.86510891627577</v>
      </c>
      <c r="I29" s="14">
        <f t="shared" si="2"/>
        <v>820279.6</v>
      </c>
    </row>
    <row r="30" spans="1:9" ht="31.5">
      <c r="A30" s="29" t="s">
        <v>37</v>
      </c>
      <c r="B30" s="10" t="s">
        <v>38</v>
      </c>
      <c r="C30" s="5">
        <v>0</v>
      </c>
      <c r="D30" s="5">
        <v>30000</v>
      </c>
      <c r="E30" s="5">
        <v>30000</v>
      </c>
      <c r="F30" s="5">
        <v>0</v>
      </c>
      <c r="G30" s="12">
        <f t="shared" si="0"/>
        <v>0</v>
      </c>
      <c r="H30" s="12">
        <f t="shared" si="1"/>
        <v>0</v>
      </c>
      <c r="I30" s="5">
        <f t="shared" si="2"/>
        <v>0</v>
      </c>
    </row>
    <row r="31" spans="1:9" ht="31.5">
      <c r="A31" s="29" t="s">
        <v>39</v>
      </c>
      <c r="B31" s="10" t="s">
        <v>40</v>
      </c>
      <c r="C31" s="5">
        <v>0</v>
      </c>
      <c r="D31" s="5">
        <v>30000</v>
      </c>
      <c r="E31" s="5">
        <v>30000</v>
      </c>
      <c r="F31" s="5">
        <v>0</v>
      </c>
      <c r="G31" s="12">
        <f t="shared" si="0"/>
        <v>0</v>
      </c>
      <c r="H31" s="12">
        <f t="shared" si="1"/>
        <v>0</v>
      </c>
      <c r="I31" s="5">
        <f t="shared" si="2"/>
        <v>0</v>
      </c>
    </row>
    <row r="32" spans="1:9" ht="47.25">
      <c r="A32" s="29" t="s">
        <v>41</v>
      </c>
      <c r="B32" s="10" t="s">
        <v>42</v>
      </c>
      <c r="C32" s="5">
        <v>0</v>
      </c>
      <c r="D32" s="5">
        <v>2514225</v>
      </c>
      <c r="E32" s="5">
        <v>1137200</v>
      </c>
      <c r="F32" s="5">
        <v>820279.6</v>
      </c>
      <c r="G32" s="12">
        <f t="shared" si="0"/>
        <v>72.13151600422088</v>
      </c>
      <c r="H32" s="12">
        <f t="shared" si="1"/>
        <v>32.62554465093617</v>
      </c>
      <c r="I32" s="5">
        <f t="shared" si="2"/>
        <v>820279.6</v>
      </c>
    </row>
    <row r="33" spans="1:9" ht="31.5">
      <c r="A33" s="21">
        <v>2150</v>
      </c>
      <c r="B33" s="22" t="s">
        <v>162</v>
      </c>
      <c r="C33" s="14">
        <f>SUM(C34)</f>
        <v>238083.72</v>
      </c>
      <c r="D33" s="14">
        <f>SUM(D34)</f>
        <v>190000</v>
      </c>
      <c r="E33" s="14">
        <f>SUM(E34)</f>
        <v>190000</v>
      </c>
      <c r="F33" s="14">
        <f>SUM(F34)</f>
        <v>18370.97</v>
      </c>
      <c r="G33" s="15">
        <f t="shared" si="0"/>
        <v>9.668931578947369</v>
      </c>
      <c r="H33" s="15">
        <f t="shared" si="1"/>
        <v>9.668931578947369</v>
      </c>
      <c r="I33" s="14">
        <f t="shared" si="2"/>
        <v>-219712.75</v>
      </c>
    </row>
    <row r="34" spans="1:9" ht="31.5">
      <c r="A34" s="29" t="s">
        <v>43</v>
      </c>
      <c r="B34" s="10" t="s">
        <v>44</v>
      </c>
      <c r="C34" s="5">
        <v>238083.72</v>
      </c>
      <c r="D34" s="5">
        <v>190000</v>
      </c>
      <c r="E34" s="5">
        <v>190000</v>
      </c>
      <c r="F34" s="5">
        <v>18370.97</v>
      </c>
      <c r="G34" s="12">
        <f t="shared" si="0"/>
        <v>9.668931578947369</v>
      </c>
      <c r="H34" s="12">
        <f t="shared" si="1"/>
        <v>9.668931578947369</v>
      </c>
      <c r="I34" s="5">
        <f t="shared" si="2"/>
        <v>-219712.75</v>
      </c>
    </row>
    <row r="35" spans="1:9" ht="31.5">
      <c r="A35" s="25" t="s">
        <v>45</v>
      </c>
      <c r="B35" s="9" t="s">
        <v>46</v>
      </c>
      <c r="C35" s="7">
        <f>SUM(C36+C39+C42+C50+C51+C57+C58+C61+C63+C65+C67+C68+C69+C70+C72+C73)</f>
        <v>218177228.89999998</v>
      </c>
      <c r="D35" s="7">
        <f>D36+D39+D42+D50+D51+D57+D58+D61+D63+D65+D67+D68+D69+D70+D72+D73</f>
        <v>498887000</v>
      </c>
      <c r="E35" s="7">
        <f>E36+E39+E42+E50+E51+E57+E58+E61+E63+E65+E67+E68+E69+E70+E72+E73</f>
        <v>303669943.96999997</v>
      </c>
      <c r="F35" s="7">
        <f>F36+F39+F42+F50+F51+F57+F58+F61+F63+F65+F67+F68+F69+F70+F72+F73</f>
        <v>295938224.1</v>
      </c>
      <c r="G35" s="11">
        <f t="shared" si="0"/>
        <v>97.45390677492806</v>
      </c>
      <c r="H35" s="11">
        <f t="shared" si="1"/>
        <v>59.31969045094381</v>
      </c>
      <c r="I35" s="7">
        <f t="shared" si="2"/>
        <v>77760995.20000005</v>
      </c>
    </row>
    <row r="36" spans="1:9" ht="94.5">
      <c r="A36" s="21">
        <v>3010</v>
      </c>
      <c r="B36" s="22" t="s">
        <v>163</v>
      </c>
      <c r="C36" s="14">
        <f>SUM(C37:C38)</f>
        <v>119673105.02</v>
      </c>
      <c r="D36" s="14">
        <f>SUM(D37:D38)</f>
        <v>278599700</v>
      </c>
      <c r="E36" s="14">
        <f>SUM(E37:E38)</f>
        <v>194041832.97000003</v>
      </c>
      <c r="F36" s="14">
        <f>SUM(F37:F38)</f>
        <v>193598818.1</v>
      </c>
      <c r="G36" s="15">
        <f t="shared" si="0"/>
        <v>99.77169105072899</v>
      </c>
      <c r="H36" s="15">
        <f t="shared" si="1"/>
        <v>69.48995928567044</v>
      </c>
      <c r="I36" s="14">
        <f t="shared" si="2"/>
        <v>73925713.08</v>
      </c>
    </row>
    <row r="37" spans="1:9" ht="63">
      <c r="A37" s="29" t="s">
        <v>47</v>
      </c>
      <c r="B37" s="10" t="s">
        <v>48</v>
      </c>
      <c r="C37" s="5">
        <v>723236.63</v>
      </c>
      <c r="D37" s="5">
        <v>26000000</v>
      </c>
      <c r="E37" s="5">
        <v>18205771.14</v>
      </c>
      <c r="F37" s="5">
        <v>17944686.16</v>
      </c>
      <c r="G37" s="12">
        <f t="shared" si="0"/>
        <v>98.56592188272448</v>
      </c>
      <c r="H37" s="12">
        <f t="shared" si="1"/>
        <v>69.0180236923077</v>
      </c>
      <c r="I37" s="5">
        <f t="shared" si="2"/>
        <v>17221449.53</v>
      </c>
    </row>
    <row r="38" spans="1:9" ht="47.25">
      <c r="A38" s="29" t="s">
        <v>49</v>
      </c>
      <c r="B38" s="10" t="s">
        <v>50</v>
      </c>
      <c r="C38" s="5">
        <v>118949868.39</v>
      </c>
      <c r="D38" s="5">
        <v>252599700</v>
      </c>
      <c r="E38" s="5">
        <v>175836061.83</v>
      </c>
      <c r="F38" s="5">
        <v>175654131.94</v>
      </c>
      <c r="G38" s="12">
        <f t="shared" si="0"/>
        <v>99.89653436951068</v>
      </c>
      <c r="H38" s="12">
        <f t="shared" si="1"/>
        <v>69.53853545352587</v>
      </c>
      <c r="I38" s="5">
        <f t="shared" si="2"/>
        <v>56704263.55</v>
      </c>
    </row>
    <row r="39" spans="1:9" ht="63">
      <c r="A39" s="21">
        <v>3020</v>
      </c>
      <c r="B39" s="22" t="s">
        <v>164</v>
      </c>
      <c r="C39" s="14">
        <f>SUM(C40:C41)</f>
        <v>1073100</v>
      </c>
      <c r="D39" s="14">
        <f>SUM(D40:D41)</f>
        <v>1914500</v>
      </c>
      <c r="E39" s="14">
        <f>SUM(E40:E41)</f>
        <v>1262381</v>
      </c>
      <c r="F39" s="14">
        <f>SUM(F40:F41)</f>
        <v>1262381</v>
      </c>
      <c r="G39" s="15">
        <f t="shared" si="0"/>
        <v>100</v>
      </c>
      <c r="H39" s="15">
        <f t="shared" si="1"/>
        <v>65.93789501175242</v>
      </c>
      <c r="I39" s="14">
        <f t="shared" si="2"/>
        <v>189281</v>
      </c>
    </row>
    <row r="40" spans="1:9" ht="63">
      <c r="A40" s="29" t="s">
        <v>51</v>
      </c>
      <c r="B40" s="10" t="s">
        <v>52</v>
      </c>
      <c r="C40" s="5">
        <v>197077.2</v>
      </c>
      <c r="D40" s="5">
        <v>300000</v>
      </c>
      <c r="E40" s="5">
        <v>174882.44</v>
      </c>
      <c r="F40" s="5">
        <v>174882.44</v>
      </c>
      <c r="G40" s="12">
        <f t="shared" si="0"/>
        <v>100</v>
      </c>
      <c r="H40" s="12">
        <f t="shared" si="1"/>
        <v>58.29414666666667</v>
      </c>
      <c r="I40" s="5">
        <f t="shared" si="2"/>
        <v>-22194.76000000001</v>
      </c>
    </row>
    <row r="41" spans="1:9" ht="63">
      <c r="A41" s="29" t="s">
        <v>53</v>
      </c>
      <c r="B41" s="10" t="s">
        <v>54</v>
      </c>
      <c r="C41" s="5">
        <v>876022.8</v>
      </c>
      <c r="D41" s="5">
        <v>1614500</v>
      </c>
      <c r="E41" s="5">
        <v>1087498.56</v>
      </c>
      <c r="F41" s="5">
        <v>1087498.56</v>
      </c>
      <c r="G41" s="12">
        <f t="shared" si="0"/>
        <v>100</v>
      </c>
      <c r="H41" s="12">
        <f t="shared" si="1"/>
        <v>67.35822607618458</v>
      </c>
      <c r="I41" s="5">
        <f t="shared" si="2"/>
        <v>211475.76</v>
      </c>
    </row>
    <row r="42" spans="1:9" ht="47.25">
      <c r="A42" s="21">
        <v>3040</v>
      </c>
      <c r="B42" s="22" t="s">
        <v>165</v>
      </c>
      <c r="C42" s="14">
        <f>SUM(C43:C49)</f>
        <v>78726413.31</v>
      </c>
      <c r="D42" s="14">
        <f>SUM(D43:D49)</f>
        <v>165225000</v>
      </c>
      <c r="E42" s="14">
        <f>SUM(E43:E49)</f>
        <v>78626169.04999998</v>
      </c>
      <c r="F42" s="14">
        <f>SUM(F43:F49)</f>
        <v>73403689.39</v>
      </c>
      <c r="G42" s="15">
        <f t="shared" si="0"/>
        <v>93.35783528168731</v>
      </c>
      <c r="H42" s="15">
        <f t="shared" si="1"/>
        <v>44.426502883946135</v>
      </c>
      <c r="I42" s="14">
        <f t="shared" si="2"/>
        <v>-5322723.920000002</v>
      </c>
    </row>
    <row r="43" spans="1:9" ht="31.5">
      <c r="A43" s="29" t="s">
        <v>55</v>
      </c>
      <c r="B43" s="10" t="s">
        <v>56</v>
      </c>
      <c r="C43" s="5">
        <v>645556.29</v>
      </c>
      <c r="D43" s="5">
        <v>1300000</v>
      </c>
      <c r="E43" s="5">
        <v>613725.36</v>
      </c>
      <c r="F43" s="5">
        <v>613557.16</v>
      </c>
      <c r="G43" s="12">
        <f t="shared" si="0"/>
        <v>99.97259360440964</v>
      </c>
      <c r="H43" s="12">
        <f t="shared" si="1"/>
        <v>47.19670461538462</v>
      </c>
      <c r="I43" s="5">
        <f t="shared" si="2"/>
        <v>-31999.130000000005</v>
      </c>
    </row>
    <row r="44" spans="1:9" ht="31.5">
      <c r="A44" s="29" t="s">
        <v>57</v>
      </c>
      <c r="B44" s="10" t="s">
        <v>58</v>
      </c>
      <c r="C44" s="5">
        <v>5160</v>
      </c>
      <c r="D44" s="5">
        <v>46000</v>
      </c>
      <c r="E44" s="5">
        <v>22740</v>
      </c>
      <c r="F44" s="5">
        <v>15480</v>
      </c>
      <c r="G44" s="12">
        <f t="shared" si="0"/>
        <v>68.07387862796834</v>
      </c>
      <c r="H44" s="12">
        <f t="shared" si="1"/>
        <v>33.65217391304348</v>
      </c>
      <c r="I44" s="5">
        <f t="shared" si="2"/>
        <v>10320</v>
      </c>
    </row>
    <row r="45" spans="1:9" ht="31.5">
      <c r="A45" s="29" t="s">
        <v>59</v>
      </c>
      <c r="B45" s="10" t="s">
        <v>60</v>
      </c>
      <c r="C45" s="5">
        <v>34819822.31</v>
      </c>
      <c r="D45" s="5">
        <v>74000000</v>
      </c>
      <c r="E45" s="5">
        <v>31809000.1</v>
      </c>
      <c r="F45" s="5">
        <v>29649438.18</v>
      </c>
      <c r="G45" s="12">
        <f t="shared" si="0"/>
        <v>93.21084625982947</v>
      </c>
      <c r="H45" s="12">
        <f t="shared" si="1"/>
        <v>40.066808351351355</v>
      </c>
      <c r="I45" s="5">
        <f t="shared" si="2"/>
        <v>-5170384.130000003</v>
      </c>
    </row>
    <row r="46" spans="1:9" ht="31.5">
      <c r="A46" s="29" t="s">
        <v>61</v>
      </c>
      <c r="B46" s="10" t="s">
        <v>62</v>
      </c>
      <c r="C46" s="5">
        <v>1286955.2</v>
      </c>
      <c r="D46" s="5">
        <v>3000000</v>
      </c>
      <c r="E46" s="5">
        <v>1327050.01</v>
      </c>
      <c r="F46" s="5">
        <v>1320000.4</v>
      </c>
      <c r="G46" s="12">
        <f t="shared" si="0"/>
        <v>99.46877586022549</v>
      </c>
      <c r="H46" s="12">
        <f t="shared" si="1"/>
        <v>44.000013333333335</v>
      </c>
      <c r="I46" s="5">
        <f t="shared" si="2"/>
        <v>33045.19999999995</v>
      </c>
    </row>
    <row r="47" spans="1:9" ht="31.5">
      <c r="A47" s="29" t="s">
        <v>63</v>
      </c>
      <c r="B47" s="10" t="s">
        <v>64</v>
      </c>
      <c r="C47" s="5">
        <v>7834356.24</v>
      </c>
      <c r="D47" s="5">
        <v>16900000</v>
      </c>
      <c r="E47" s="5">
        <v>8672706.77</v>
      </c>
      <c r="F47" s="5">
        <v>8636170.3</v>
      </c>
      <c r="G47" s="12">
        <f t="shared" si="0"/>
        <v>99.57871895166129</v>
      </c>
      <c r="H47" s="12">
        <f t="shared" si="1"/>
        <v>51.101599408284024</v>
      </c>
      <c r="I47" s="5">
        <f t="shared" si="2"/>
        <v>801814.0600000005</v>
      </c>
    </row>
    <row r="48" spans="1:9" ht="31.5">
      <c r="A48" s="29" t="s">
        <v>65</v>
      </c>
      <c r="B48" s="10" t="s">
        <v>66</v>
      </c>
      <c r="C48" s="5">
        <v>168746.24</v>
      </c>
      <c r="D48" s="5">
        <v>360000</v>
      </c>
      <c r="E48" s="5">
        <v>184486.4</v>
      </c>
      <c r="F48" s="5">
        <v>184386.4</v>
      </c>
      <c r="G48" s="12">
        <f t="shared" si="0"/>
        <v>99.94579546242976</v>
      </c>
      <c r="H48" s="12">
        <f t="shared" si="1"/>
        <v>51.218444444444444</v>
      </c>
      <c r="I48" s="5">
        <f t="shared" si="2"/>
        <v>15640.160000000003</v>
      </c>
    </row>
    <row r="49" spans="1:9" ht="31.5">
      <c r="A49" s="29" t="s">
        <v>67</v>
      </c>
      <c r="B49" s="10" t="s">
        <v>68</v>
      </c>
      <c r="C49" s="5">
        <v>33965817.03</v>
      </c>
      <c r="D49" s="5">
        <v>69619000</v>
      </c>
      <c r="E49" s="5">
        <v>35996460.41</v>
      </c>
      <c r="F49" s="5">
        <v>32984656.95</v>
      </c>
      <c r="G49" s="12">
        <f t="shared" si="0"/>
        <v>91.63305662363597</v>
      </c>
      <c r="H49" s="12">
        <f t="shared" si="1"/>
        <v>47.37881461957224</v>
      </c>
      <c r="I49" s="5">
        <f t="shared" si="2"/>
        <v>-981160.0800000019</v>
      </c>
    </row>
    <row r="50" spans="1:9" s="16" customFormat="1" ht="47.25">
      <c r="A50" s="26" t="s">
        <v>69</v>
      </c>
      <c r="B50" s="17" t="s">
        <v>70</v>
      </c>
      <c r="C50" s="14">
        <v>14400</v>
      </c>
      <c r="D50" s="14">
        <v>43500</v>
      </c>
      <c r="E50" s="14">
        <v>20100</v>
      </c>
      <c r="F50" s="14">
        <v>18353.4</v>
      </c>
      <c r="G50" s="15">
        <f t="shared" si="0"/>
        <v>91.31044776119404</v>
      </c>
      <c r="H50" s="15">
        <f t="shared" si="1"/>
        <v>42.19172413793103</v>
      </c>
      <c r="I50" s="14">
        <f t="shared" si="2"/>
        <v>3953.4000000000015</v>
      </c>
    </row>
    <row r="51" spans="1:9" ht="141.75">
      <c r="A51" s="21">
        <v>3080</v>
      </c>
      <c r="B51" s="22" t="s">
        <v>166</v>
      </c>
      <c r="C51" s="14">
        <f>SUM(C52:C56)</f>
        <v>14018148.07</v>
      </c>
      <c r="D51" s="14">
        <f>SUM(D52:D56)</f>
        <v>42575000</v>
      </c>
      <c r="E51" s="14">
        <f>SUM(E52:E56)</f>
        <v>23573830.95</v>
      </c>
      <c r="F51" s="14">
        <f>SUM(F52:F56)</f>
        <v>22647056.61</v>
      </c>
      <c r="G51" s="15">
        <f t="shared" si="0"/>
        <v>96.06863075430682</v>
      </c>
      <c r="H51" s="15">
        <f t="shared" si="1"/>
        <v>53.19332145625367</v>
      </c>
      <c r="I51" s="14">
        <f t="shared" si="2"/>
        <v>8628908.54</v>
      </c>
    </row>
    <row r="52" spans="1:9" ht="47.25">
      <c r="A52" s="29" t="s">
        <v>71</v>
      </c>
      <c r="B52" s="10" t="s">
        <v>72</v>
      </c>
      <c r="C52" s="5">
        <v>12400538.02</v>
      </c>
      <c r="D52" s="5">
        <v>26900000</v>
      </c>
      <c r="E52" s="5">
        <v>14958962.86</v>
      </c>
      <c r="F52" s="5">
        <v>14602348.88</v>
      </c>
      <c r="G52" s="12">
        <f t="shared" si="0"/>
        <v>97.61605143794041</v>
      </c>
      <c r="H52" s="12">
        <f t="shared" si="1"/>
        <v>54.283824832713755</v>
      </c>
      <c r="I52" s="5">
        <f t="shared" si="2"/>
        <v>2201810.8600000013</v>
      </c>
    </row>
    <row r="53" spans="1:9" ht="78.75">
      <c r="A53" s="29" t="s">
        <v>73</v>
      </c>
      <c r="B53" s="10" t="s">
        <v>74</v>
      </c>
      <c r="C53" s="5">
        <v>0</v>
      </c>
      <c r="D53" s="5">
        <v>10900000</v>
      </c>
      <c r="E53" s="5">
        <v>5857300.48</v>
      </c>
      <c r="F53" s="5">
        <v>5660204.48</v>
      </c>
      <c r="G53" s="12">
        <f t="shared" si="0"/>
        <v>96.63503689672413</v>
      </c>
      <c r="H53" s="12">
        <f t="shared" si="1"/>
        <v>51.92848146788991</v>
      </c>
      <c r="I53" s="5">
        <f t="shared" si="2"/>
        <v>5660204.48</v>
      </c>
    </row>
    <row r="54" spans="1:9" ht="47.25">
      <c r="A54" s="29" t="s">
        <v>75</v>
      </c>
      <c r="B54" s="10" t="s">
        <v>76</v>
      </c>
      <c r="C54" s="5">
        <v>1617610.05</v>
      </c>
      <c r="D54" s="5">
        <v>3800000</v>
      </c>
      <c r="E54" s="5">
        <v>2136917.61</v>
      </c>
      <c r="F54" s="5">
        <v>1933354.8</v>
      </c>
      <c r="G54" s="12">
        <f t="shared" si="0"/>
        <v>90.47399819967791</v>
      </c>
      <c r="H54" s="12">
        <f t="shared" si="1"/>
        <v>50.87775789473684</v>
      </c>
      <c r="I54" s="5">
        <f t="shared" si="2"/>
        <v>315744.75</v>
      </c>
    </row>
    <row r="55" spans="1:9" ht="62.25" customHeight="1">
      <c r="A55" s="29">
        <v>3084</v>
      </c>
      <c r="B55" s="10" t="s">
        <v>191</v>
      </c>
      <c r="C55" s="5"/>
      <c r="D55" s="5">
        <v>200000</v>
      </c>
      <c r="E55" s="5">
        <v>200000</v>
      </c>
      <c r="F55" s="5">
        <v>37083.77</v>
      </c>
      <c r="G55" s="12">
        <f t="shared" si="0"/>
        <v>18.541885</v>
      </c>
      <c r="H55" s="12">
        <f t="shared" si="1"/>
        <v>18.541885</v>
      </c>
      <c r="I55" s="5">
        <f t="shared" si="2"/>
        <v>37083.77</v>
      </c>
    </row>
    <row r="56" spans="1:9" ht="78.75">
      <c r="A56" s="29" t="s">
        <v>77</v>
      </c>
      <c r="B56" s="10" t="s">
        <v>78</v>
      </c>
      <c r="C56" s="5">
        <v>0</v>
      </c>
      <c r="D56" s="5">
        <v>775000</v>
      </c>
      <c r="E56" s="5">
        <v>420650</v>
      </c>
      <c r="F56" s="5">
        <v>414064.68</v>
      </c>
      <c r="G56" s="12">
        <f t="shared" si="0"/>
        <v>98.43448948056579</v>
      </c>
      <c r="H56" s="12">
        <f t="shared" si="1"/>
        <v>53.427700645161295</v>
      </c>
      <c r="I56" s="5">
        <f t="shared" si="2"/>
        <v>414064.68</v>
      </c>
    </row>
    <row r="57" spans="1:9" s="16" customFormat="1" ht="47.25">
      <c r="A57" s="26" t="s">
        <v>79</v>
      </c>
      <c r="B57" s="17" t="s">
        <v>80</v>
      </c>
      <c r="C57" s="14">
        <v>0</v>
      </c>
      <c r="D57" s="14">
        <v>49000</v>
      </c>
      <c r="E57" s="14">
        <v>19300</v>
      </c>
      <c r="F57" s="14">
        <v>0</v>
      </c>
      <c r="G57" s="15">
        <f t="shared" si="0"/>
        <v>0</v>
      </c>
      <c r="H57" s="15">
        <f t="shared" si="1"/>
        <v>0</v>
      </c>
      <c r="I57" s="14">
        <f t="shared" si="2"/>
        <v>0</v>
      </c>
    </row>
    <row r="58" spans="1:9" ht="78.75">
      <c r="A58" s="21">
        <v>3100</v>
      </c>
      <c r="B58" s="22" t="s">
        <v>167</v>
      </c>
      <c r="C58" s="14">
        <f>SUM(C59:C60)</f>
        <v>3637429.8200000003</v>
      </c>
      <c r="D58" s="14">
        <f>SUM(D59:D60)</f>
        <v>7497100</v>
      </c>
      <c r="E58" s="14">
        <f>SUM(E59:E60)</f>
        <v>4110500</v>
      </c>
      <c r="F58" s="14">
        <f>SUM(F59:F60)</f>
        <v>3869358.9000000004</v>
      </c>
      <c r="G58" s="15">
        <f t="shared" si="0"/>
        <v>94.13353363337794</v>
      </c>
      <c r="H58" s="15">
        <f t="shared" si="1"/>
        <v>51.611408411252356</v>
      </c>
      <c r="I58" s="14">
        <f t="shared" si="2"/>
        <v>231929.08000000007</v>
      </c>
    </row>
    <row r="59" spans="1:9" ht="78.75">
      <c r="A59" s="29" t="s">
        <v>81</v>
      </c>
      <c r="B59" s="10" t="s">
        <v>82</v>
      </c>
      <c r="C59" s="5">
        <v>3133394.49</v>
      </c>
      <c r="D59" s="5">
        <v>6291200</v>
      </c>
      <c r="E59" s="5">
        <v>3423500</v>
      </c>
      <c r="F59" s="5">
        <v>3313574.89</v>
      </c>
      <c r="G59" s="12">
        <f t="shared" si="0"/>
        <v>96.78910150430846</v>
      </c>
      <c r="H59" s="12">
        <f t="shared" si="1"/>
        <v>52.66999761571719</v>
      </c>
      <c r="I59" s="5">
        <f t="shared" si="2"/>
        <v>180180.3999999999</v>
      </c>
    </row>
    <row r="60" spans="1:9" ht="31.5">
      <c r="A60" s="29" t="s">
        <v>83</v>
      </c>
      <c r="B60" s="10" t="s">
        <v>84</v>
      </c>
      <c r="C60" s="5">
        <v>504035.33</v>
      </c>
      <c r="D60" s="5">
        <v>1205900</v>
      </c>
      <c r="E60" s="5">
        <v>687000</v>
      </c>
      <c r="F60" s="5">
        <v>555784.01</v>
      </c>
      <c r="G60" s="12">
        <f t="shared" si="0"/>
        <v>80.90014701601164</v>
      </c>
      <c r="H60" s="12">
        <f t="shared" si="1"/>
        <v>46.08873123807945</v>
      </c>
      <c r="I60" s="5">
        <f t="shared" si="2"/>
        <v>51748.67999999999</v>
      </c>
    </row>
    <row r="61" spans="1:9" ht="31.5">
      <c r="A61" s="26">
        <v>3110</v>
      </c>
      <c r="B61" s="23" t="s">
        <v>169</v>
      </c>
      <c r="C61" s="14">
        <f>SUM(C62)</f>
        <v>38000</v>
      </c>
      <c r="D61" s="14">
        <f>SUM(D62)</f>
        <v>100000</v>
      </c>
      <c r="E61" s="14">
        <f>SUM(E62)</f>
        <v>46000</v>
      </c>
      <c r="F61" s="14">
        <f>SUM(F62)</f>
        <v>43749.86</v>
      </c>
      <c r="G61" s="15">
        <f t="shared" si="0"/>
        <v>95.10839130434783</v>
      </c>
      <c r="H61" s="15">
        <f t="shared" si="1"/>
        <v>43.74986</v>
      </c>
      <c r="I61" s="14">
        <f t="shared" si="2"/>
        <v>5749.860000000001</v>
      </c>
    </row>
    <row r="62" spans="1:9" ht="31.5">
      <c r="A62" s="29" t="s">
        <v>85</v>
      </c>
      <c r="B62" s="10" t="s">
        <v>86</v>
      </c>
      <c r="C62" s="5">
        <v>38000</v>
      </c>
      <c r="D62" s="5">
        <v>100000</v>
      </c>
      <c r="E62" s="5">
        <v>46000</v>
      </c>
      <c r="F62" s="5">
        <v>43749.86</v>
      </c>
      <c r="G62" s="12">
        <f t="shared" si="0"/>
        <v>95.10839130434783</v>
      </c>
      <c r="H62" s="12">
        <f t="shared" si="1"/>
        <v>43.74986</v>
      </c>
      <c r="I62" s="5">
        <f t="shared" si="2"/>
        <v>5749.860000000001</v>
      </c>
    </row>
    <row r="63" spans="1:9" ht="31.5">
      <c r="A63" s="21">
        <v>3120</v>
      </c>
      <c r="B63" s="22" t="s">
        <v>168</v>
      </c>
      <c r="C63" s="14">
        <f>SUM(C64)</f>
        <v>368248.2</v>
      </c>
      <c r="D63" s="14">
        <f>SUM(D64)</f>
        <v>785900</v>
      </c>
      <c r="E63" s="14">
        <f>SUM(E64)</f>
        <v>451230</v>
      </c>
      <c r="F63" s="14">
        <f>SUM(F64)</f>
        <v>381821.61</v>
      </c>
      <c r="G63" s="15">
        <f t="shared" si="0"/>
        <v>84.61795758260754</v>
      </c>
      <c r="H63" s="15">
        <f t="shared" si="1"/>
        <v>48.583994146838016</v>
      </c>
      <c r="I63" s="14">
        <f t="shared" si="2"/>
        <v>13573.409999999974</v>
      </c>
    </row>
    <row r="64" spans="1:9" ht="47.25">
      <c r="A64" s="29" t="s">
        <v>87</v>
      </c>
      <c r="B64" s="10" t="s">
        <v>88</v>
      </c>
      <c r="C64" s="5">
        <v>368248.2</v>
      </c>
      <c r="D64" s="5">
        <v>785900</v>
      </c>
      <c r="E64" s="5">
        <v>451230</v>
      </c>
      <c r="F64" s="5">
        <v>381821.61</v>
      </c>
      <c r="G64" s="12">
        <f t="shared" si="0"/>
        <v>84.61795758260754</v>
      </c>
      <c r="H64" s="12">
        <f t="shared" si="1"/>
        <v>48.583994146838016</v>
      </c>
      <c r="I64" s="5">
        <f t="shared" si="2"/>
        <v>13573.409999999974</v>
      </c>
    </row>
    <row r="65" spans="1:9" s="16" customFormat="1" ht="31.5">
      <c r="A65" s="21">
        <v>3130</v>
      </c>
      <c r="B65" s="23" t="s">
        <v>170</v>
      </c>
      <c r="C65" s="14">
        <f>SUM(C66)</f>
        <v>0</v>
      </c>
      <c r="D65" s="14">
        <f>SUM(D66)</f>
        <v>30000</v>
      </c>
      <c r="E65" s="14">
        <f>SUM(E66)</f>
        <v>18000</v>
      </c>
      <c r="F65" s="14">
        <f>SUM(F66)</f>
        <v>0</v>
      </c>
      <c r="G65" s="15">
        <f t="shared" si="0"/>
        <v>0</v>
      </c>
      <c r="H65" s="15">
        <f t="shared" si="1"/>
        <v>0</v>
      </c>
      <c r="I65" s="14">
        <f t="shared" si="2"/>
        <v>0</v>
      </c>
    </row>
    <row r="66" spans="1:9" ht="63">
      <c r="A66" s="29" t="s">
        <v>89</v>
      </c>
      <c r="B66" s="10" t="s">
        <v>90</v>
      </c>
      <c r="C66" s="5">
        <v>0</v>
      </c>
      <c r="D66" s="5">
        <v>30000</v>
      </c>
      <c r="E66" s="5">
        <v>18000</v>
      </c>
      <c r="F66" s="5">
        <v>0</v>
      </c>
      <c r="G66" s="12">
        <f t="shared" si="0"/>
        <v>0</v>
      </c>
      <c r="H66" s="12">
        <f t="shared" si="1"/>
        <v>0</v>
      </c>
      <c r="I66" s="5">
        <f t="shared" si="2"/>
        <v>0</v>
      </c>
    </row>
    <row r="67" spans="1:9" ht="94.5">
      <c r="A67" s="26" t="s">
        <v>91</v>
      </c>
      <c r="B67" s="17" t="s">
        <v>92</v>
      </c>
      <c r="C67" s="14">
        <v>0</v>
      </c>
      <c r="D67" s="14">
        <v>320000</v>
      </c>
      <c r="E67" s="14">
        <v>320000</v>
      </c>
      <c r="F67" s="14">
        <v>0</v>
      </c>
      <c r="G67" s="15">
        <v>0</v>
      </c>
      <c r="H67" s="15">
        <f t="shared" si="1"/>
        <v>0</v>
      </c>
      <c r="I67" s="14">
        <f t="shared" si="2"/>
        <v>0</v>
      </c>
    </row>
    <row r="68" spans="1:9" ht="93" customHeight="1">
      <c r="A68" s="26" t="s">
        <v>93</v>
      </c>
      <c r="B68" s="17" t="s">
        <v>94</v>
      </c>
      <c r="C68" s="14">
        <v>11948.55</v>
      </c>
      <c r="D68" s="14">
        <v>33500</v>
      </c>
      <c r="E68" s="14">
        <v>21600</v>
      </c>
      <c r="F68" s="14">
        <v>13071.5</v>
      </c>
      <c r="G68" s="15">
        <f t="shared" si="0"/>
        <v>60.51620370370371</v>
      </c>
      <c r="H68" s="15">
        <f t="shared" si="1"/>
        <v>39.01940298507463</v>
      </c>
      <c r="I68" s="14">
        <f t="shared" si="2"/>
        <v>1122.9500000000007</v>
      </c>
    </row>
    <row r="69" spans="1:9" ht="94.5">
      <c r="A69" s="26" t="s">
        <v>95</v>
      </c>
      <c r="B69" s="17" t="s">
        <v>96</v>
      </c>
      <c r="C69" s="14">
        <v>128803.35</v>
      </c>
      <c r="D69" s="14">
        <v>178700</v>
      </c>
      <c r="E69" s="14">
        <v>60000</v>
      </c>
      <c r="F69" s="14">
        <v>50864.85</v>
      </c>
      <c r="G69" s="15">
        <f t="shared" si="0"/>
        <v>84.77475</v>
      </c>
      <c r="H69" s="15">
        <f t="shared" si="1"/>
        <v>28.463822048125348</v>
      </c>
      <c r="I69" s="14">
        <f t="shared" si="2"/>
        <v>-77938.5</v>
      </c>
    </row>
    <row r="70" spans="1:9" s="16" customFormat="1" ht="47.25">
      <c r="A70" s="26">
        <v>3190</v>
      </c>
      <c r="B70" s="23" t="s">
        <v>171</v>
      </c>
      <c r="C70" s="14">
        <f>SUM(C71)</f>
        <v>30000</v>
      </c>
      <c r="D70" s="14">
        <f>SUM(D71)</f>
        <v>40000</v>
      </c>
      <c r="E70" s="14">
        <f>SUM(E71)</f>
        <v>40000</v>
      </c>
      <c r="F70" s="14">
        <f>SUM(F71)</f>
        <v>28000</v>
      </c>
      <c r="G70" s="15">
        <f t="shared" si="0"/>
        <v>70</v>
      </c>
      <c r="H70" s="15">
        <f t="shared" si="1"/>
        <v>70</v>
      </c>
      <c r="I70" s="14">
        <f t="shared" si="2"/>
        <v>-2000</v>
      </c>
    </row>
    <row r="71" spans="1:9" ht="63">
      <c r="A71" s="29" t="s">
        <v>97</v>
      </c>
      <c r="B71" s="10" t="s">
        <v>98</v>
      </c>
      <c r="C71" s="5">
        <v>30000</v>
      </c>
      <c r="D71" s="5">
        <v>40000</v>
      </c>
      <c r="E71" s="5">
        <v>40000</v>
      </c>
      <c r="F71" s="5">
        <v>28000</v>
      </c>
      <c r="G71" s="12">
        <f t="shared" si="0"/>
        <v>70</v>
      </c>
      <c r="H71" s="12">
        <f t="shared" si="1"/>
        <v>70</v>
      </c>
      <c r="I71" s="5">
        <f t="shared" si="2"/>
        <v>-2000</v>
      </c>
    </row>
    <row r="72" spans="1:9" ht="126" customHeight="1">
      <c r="A72" s="26" t="s">
        <v>99</v>
      </c>
      <c r="B72" s="17" t="s">
        <v>179</v>
      </c>
      <c r="C72" s="14">
        <v>155369.56</v>
      </c>
      <c r="D72" s="14">
        <v>567600</v>
      </c>
      <c r="E72" s="14">
        <v>315800</v>
      </c>
      <c r="F72" s="14">
        <v>238443.62</v>
      </c>
      <c r="G72" s="15">
        <f t="shared" si="0"/>
        <v>75.50462951234958</v>
      </c>
      <c r="H72" s="15">
        <f t="shared" si="1"/>
        <v>42.00909443269909</v>
      </c>
      <c r="I72" s="14">
        <f t="shared" si="2"/>
        <v>83074.06</v>
      </c>
    </row>
    <row r="73" spans="1:9" s="16" customFormat="1" ht="15.75">
      <c r="A73" s="26">
        <v>3240</v>
      </c>
      <c r="B73" s="23" t="s">
        <v>172</v>
      </c>
      <c r="C73" s="14">
        <f>SUM(C74)</f>
        <v>302263.02</v>
      </c>
      <c r="D73" s="14">
        <f>SUM(D74)</f>
        <v>927500</v>
      </c>
      <c r="E73" s="14">
        <f>SUM(E74)</f>
        <v>743200</v>
      </c>
      <c r="F73" s="14">
        <f>SUM(F74)</f>
        <v>382615.26</v>
      </c>
      <c r="G73" s="15">
        <f t="shared" si="0"/>
        <v>51.48213939720129</v>
      </c>
      <c r="H73" s="15">
        <f t="shared" si="1"/>
        <v>41.25231913746631</v>
      </c>
      <c r="I73" s="14">
        <f t="shared" si="2"/>
        <v>80352.23999999999</v>
      </c>
    </row>
    <row r="74" spans="1:9" ht="31.5">
      <c r="A74" s="29" t="s">
        <v>100</v>
      </c>
      <c r="B74" s="10" t="s">
        <v>101</v>
      </c>
      <c r="C74" s="5">
        <v>302263.02</v>
      </c>
      <c r="D74" s="5">
        <v>927500</v>
      </c>
      <c r="E74" s="5">
        <v>743200</v>
      </c>
      <c r="F74" s="5">
        <v>382615.26</v>
      </c>
      <c r="G74" s="12">
        <f t="shared" si="0"/>
        <v>51.48213939720129</v>
      </c>
      <c r="H74" s="12">
        <f t="shared" si="1"/>
        <v>41.25231913746631</v>
      </c>
      <c r="I74" s="5">
        <f t="shared" si="2"/>
        <v>80352.23999999999</v>
      </c>
    </row>
    <row r="75" spans="1:9" ht="15.75">
      <c r="A75" s="25" t="s">
        <v>102</v>
      </c>
      <c r="B75" s="9" t="s">
        <v>103</v>
      </c>
      <c r="C75" s="7">
        <f>SUM(C76:C79)</f>
        <v>4159076.6700000004</v>
      </c>
      <c r="D75" s="7">
        <f>SUM(D76:D79)</f>
        <v>9720300</v>
      </c>
      <c r="E75" s="7">
        <f>SUM(E76:E79)</f>
        <v>5641950</v>
      </c>
      <c r="F75" s="7">
        <f>SUM(F76:F79)</f>
        <v>4128101.2600000002</v>
      </c>
      <c r="G75" s="11">
        <f t="shared" si="0"/>
        <v>73.16798730935227</v>
      </c>
      <c r="H75" s="11">
        <f t="shared" si="1"/>
        <v>42.4688668045225</v>
      </c>
      <c r="I75" s="7">
        <f t="shared" si="2"/>
        <v>-30975.41000000015</v>
      </c>
    </row>
    <row r="76" spans="1:9" ht="64.5" customHeight="1">
      <c r="A76" s="26" t="s">
        <v>104</v>
      </c>
      <c r="B76" s="17" t="s">
        <v>105</v>
      </c>
      <c r="C76" s="14">
        <v>111004.2</v>
      </c>
      <c r="D76" s="14">
        <v>10100</v>
      </c>
      <c r="E76" s="14">
        <v>10100</v>
      </c>
      <c r="F76" s="14">
        <v>10100</v>
      </c>
      <c r="G76" s="15">
        <f t="shared" si="0"/>
        <v>100</v>
      </c>
      <c r="H76" s="15">
        <f t="shared" si="1"/>
        <v>100</v>
      </c>
      <c r="I76" s="14">
        <f t="shared" si="2"/>
        <v>-100904.2</v>
      </c>
    </row>
    <row r="77" spans="1:9" ht="15.75">
      <c r="A77" s="26" t="s">
        <v>106</v>
      </c>
      <c r="B77" s="17" t="s">
        <v>107</v>
      </c>
      <c r="C77" s="14">
        <v>2133911.8</v>
      </c>
      <c r="D77" s="14">
        <v>5002200</v>
      </c>
      <c r="E77" s="14">
        <v>2835800</v>
      </c>
      <c r="F77" s="14">
        <v>2241309.72</v>
      </c>
      <c r="G77" s="15">
        <f t="shared" si="0"/>
        <v>79.03624091966994</v>
      </c>
      <c r="H77" s="15">
        <f t="shared" si="1"/>
        <v>44.806479548998446</v>
      </c>
      <c r="I77" s="14">
        <f t="shared" si="2"/>
        <v>107397.92000000039</v>
      </c>
    </row>
    <row r="78" spans="1:9" ht="47.25">
      <c r="A78" s="26" t="s">
        <v>108</v>
      </c>
      <c r="B78" s="17" t="s">
        <v>109</v>
      </c>
      <c r="C78" s="14">
        <v>1700906.2</v>
      </c>
      <c r="D78" s="14">
        <v>3401900</v>
      </c>
      <c r="E78" s="14">
        <v>1942500</v>
      </c>
      <c r="F78" s="14">
        <v>1484605.86</v>
      </c>
      <c r="G78" s="15">
        <f t="shared" si="0"/>
        <v>76.42758610038611</v>
      </c>
      <c r="H78" s="15">
        <f t="shared" si="1"/>
        <v>43.64049090214293</v>
      </c>
      <c r="I78" s="14">
        <f t="shared" si="2"/>
        <v>-216300.33999999985</v>
      </c>
    </row>
    <row r="79" spans="1:9" s="16" customFormat="1" ht="31.5">
      <c r="A79" s="26">
        <v>4080</v>
      </c>
      <c r="B79" s="23" t="s">
        <v>173</v>
      </c>
      <c r="C79" s="14">
        <f>SUM(C80:C81)</f>
        <v>213254.47</v>
      </c>
      <c r="D79" s="14">
        <f>SUM(D80:D81)</f>
        <v>1306100</v>
      </c>
      <c r="E79" s="14">
        <f>SUM(E80:E81)</f>
        <v>853550</v>
      </c>
      <c r="F79" s="14">
        <f>SUM(F80:F81)</f>
        <v>392085.68000000005</v>
      </c>
      <c r="G79" s="15">
        <f t="shared" si="0"/>
        <v>45.93587721867495</v>
      </c>
      <c r="H79" s="15">
        <f t="shared" si="1"/>
        <v>30.019575836459694</v>
      </c>
      <c r="I79" s="14">
        <f t="shared" si="2"/>
        <v>178831.21000000005</v>
      </c>
    </row>
    <row r="80" spans="1:9" ht="31.5">
      <c r="A80" s="29" t="s">
        <v>110</v>
      </c>
      <c r="B80" s="10" t="s">
        <v>111</v>
      </c>
      <c r="C80" s="5">
        <v>28392</v>
      </c>
      <c r="D80" s="5">
        <v>472700</v>
      </c>
      <c r="E80" s="5">
        <v>267400</v>
      </c>
      <c r="F80" s="5">
        <v>218539.29</v>
      </c>
      <c r="G80" s="12">
        <f t="shared" si="0"/>
        <v>81.72748317127898</v>
      </c>
      <c r="H80" s="12">
        <f t="shared" si="1"/>
        <v>46.23213243071716</v>
      </c>
      <c r="I80" s="5">
        <f t="shared" si="2"/>
        <v>190147.29</v>
      </c>
    </row>
    <row r="81" spans="1:9" ht="31.5">
      <c r="A81" s="29" t="s">
        <v>112</v>
      </c>
      <c r="B81" s="10" t="s">
        <v>113</v>
      </c>
      <c r="C81" s="5">
        <v>184862.47</v>
      </c>
      <c r="D81" s="5">
        <v>833400</v>
      </c>
      <c r="E81" s="5">
        <v>586150</v>
      </c>
      <c r="F81" s="5">
        <v>173546.39</v>
      </c>
      <c r="G81" s="12">
        <f t="shared" si="0"/>
        <v>29.607846114475816</v>
      </c>
      <c r="H81" s="12">
        <f t="shared" si="1"/>
        <v>20.823900887928968</v>
      </c>
      <c r="I81" s="5">
        <f t="shared" si="2"/>
        <v>-11316.079999999987</v>
      </c>
    </row>
    <row r="82" spans="1:9" ht="15.75">
      <c r="A82" s="25" t="s">
        <v>114</v>
      </c>
      <c r="B82" s="9" t="s">
        <v>115</v>
      </c>
      <c r="C82" s="7">
        <f>SUM(C83+C85+C88)</f>
        <v>2110267.59</v>
      </c>
      <c r="D82" s="7">
        <f>SUM(D83+D85+D88)</f>
        <v>3760500</v>
      </c>
      <c r="E82" s="7">
        <f>SUM(E83+E85+E88)</f>
        <v>2324730</v>
      </c>
      <c r="F82" s="7">
        <f>SUM(F83+F85+F88)</f>
        <v>2105402.34</v>
      </c>
      <c r="G82" s="11">
        <f t="shared" si="0"/>
        <v>90.56545663367358</v>
      </c>
      <c r="H82" s="11">
        <f t="shared" si="1"/>
        <v>55.98729796569605</v>
      </c>
      <c r="I82" s="7">
        <f t="shared" si="2"/>
        <v>-4865.25</v>
      </c>
    </row>
    <row r="83" spans="1:9" ht="31.5">
      <c r="A83" s="26">
        <v>5010</v>
      </c>
      <c r="B83" s="23" t="s">
        <v>174</v>
      </c>
      <c r="C83" s="14">
        <f>SUM(C84)</f>
        <v>4830</v>
      </c>
      <c r="D83" s="14">
        <f>SUM(D84)</f>
        <v>45000</v>
      </c>
      <c r="E83" s="14">
        <f>SUM(E84)</f>
        <v>28000</v>
      </c>
      <c r="F83" s="14">
        <f>SUM(F84)</f>
        <v>5871</v>
      </c>
      <c r="G83" s="15">
        <f t="shared" si="0"/>
        <v>20.967857142857145</v>
      </c>
      <c r="H83" s="15">
        <f t="shared" si="1"/>
        <v>13.046666666666667</v>
      </c>
      <c r="I83" s="14">
        <f t="shared" si="2"/>
        <v>1041</v>
      </c>
    </row>
    <row r="84" spans="1:9" ht="47.25">
      <c r="A84" s="29" t="s">
        <v>116</v>
      </c>
      <c r="B84" s="10" t="s">
        <v>117</v>
      </c>
      <c r="C84" s="5">
        <v>4830</v>
      </c>
      <c r="D84" s="5">
        <v>45000</v>
      </c>
      <c r="E84" s="5">
        <v>28000</v>
      </c>
      <c r="F84" s="5">
        <v>5871</v>
      </c>
      <c r="G84" s="12">
        <f t="shared" si="0"/>
        <v>20.967857142857145</v>
      </c>
      <c r="H84" s="12">
        <f t="shared" si="1"/>
        <v>13.046666666666667</v>
      </c>
      <c r="I84" s="5">
        <f t="shared" si="2"/>
        <v>1041</v>
      </c>
    </row>
    <row r="85" spans="1:9" ht="31.5">
      <c r="A85" s="26">
        <v>5030</v>
      </c>
      <c r="B85" s="23" t="s">
        <v>175</v>
      </c>
      <c r="C85" s="14">
        <f>SUM(C86:C87)</f>
        <v>1407234.31</v>
      </c>
      <c r="D85" s="14">
        <f>SUM(D86:D87)</f>
        <v>2328900</v>
      </c>
      <c r="E85" s="14">
        <f>SUM(E86:E87)</f>
        <v>1462450</v>
      </c>
      <c r="F85" s="14">
        <f>SUM(F86:F87)</f>
        <v>1326911.6400000001</v>
      </c>
      <c r="G85" s="15">
        <f t="shared" si="0"/>
        <v>90.73210297787959</v>
      </c>
      <c r="H85" s="15">
        <f t="shared" si="1"/>
        <v>56.97589591652712</v>
      </c>
      <c r="I85" s="14">
        <f t="shared" si="2"/>
        <v>-80322.66999999993</v>
      </c>
    </row>
    <row r="86" spans="1:9" ht="47.25">
      <c r="A86" s="29" t="s">
        <v>118</v>
      </c>
      <c r="B86" s="10" t="s">
        <v>119</v>
      </c>
      <c r="C86" s="5">
        <v>850134.31</v>
      </c>
      <c r="D86" s="5">
        <v>1334900</v>
      </c>
      <c r="E86" s="5">
        <v>800050</v>
      </c>
      <c r="F86" s="5">
        <v>710011.64</v>
      </c>
      <c r="G86" s="12">
        <f t="shared" si="0"/>
        <v>88.7459083807262</v>
      </c>
      <c r="H86" s="12">
        <f t="shared" si="1"/>
        <v>53.188376657427526</v>
      </c>
      <c r="I86" s="5">
        <f t="shared" si="2"/>
        <v>-140122.67000000004</v>
      </c>
    </row>
    <row r="87" spans="1:9" ht="47.25">
      <c r="A87" s="29" t="s">
        <v>120</v>
      </c>
      <c r="B87" s="10" t="s">
        <v>121</v>
      </c>
      <c r="C87" s="5">
        <v>557100</v>
      </c>
      <c r="D87" s="5">
        <v>994000</v>
      </c>
      <c r="E87" s="5">
        <v>662400</v>
      </c>
      <c r="F87" s="5">
        <v>616900</v>
      </c>
      <c r="G87" s="12">
        <f t="shared" si="0"/>
        <v>93.13103864734299</v>
      </c>
      <c r="H87" s="12">
        <f t="shared" si="1"/>
        <v>62.06237424547284</v>
      </c>
      <c r="I87" s="5">
        <f t="shared" si="2"/>
        <v>59800</v>
      </c>
    </row>
    <row r="88" spans="1:9" ht="31.5">
      <c r="A88" s="26">
        <v>5040</v>
      </c>
      <c r="B88" s="23" t="s">
        <v>176</v>
      </c>
      <c r="C88" s="14">
        <f>SUM(C89)</f>
        <v>698203.28</v>
      </c>
      <c r="D88" s="14">
        <f>SUM(D89)</f>
        <v>1386600</v>
      </c>
      <c r="E88" s="14">
        <f>SUM(E89)</f>
        <v>834280</v>
      </c>
      <c r="F88" s="14">
        <f>SUM(F89)</f>
        <v>772619.7</v>
      </c>
      <c r="G88" s="15">
        <f t="shared" si="0"/>
        <v>92.60915999424653</v>
      </c>
      <c r="H88" s="15">
        <f t="shared" si="1"/>
        <v>55.72044569450454</v>
      </c>
      <c r="I88" s="14">
        <f t="shared" si="2"/>
        <v>74416.41999999993</v>
      </c>
    </row>
    <row r="89" spans="1:9" ht="31.5">
      <c r="A89" s="29" t="s">
        <v>122</v>
      </c>
      <c r="B89" s="10" t="s">
        <v>123</v>
      </c>
      <c r="C89" s="5">
        <v>698203.28</v>
      </c>
      <c r="D89" s="5">
        <v>1386600</v>
      </c>
      <c r="E89" s="5">
        <v>834280</v>
      </c>
      <c r="F89" s="5">
        <v>772619.7</v>
      </c>
      <c r="G89" s="12">
        <f t="shared" si="0"/>
        <v>92.60915999424653</v>
      </c>
      <c r="H89" s="12">
        <f t="shared" si="1"/>
        <v>55.72044569450454</v>
      </c>
      <c r="I89" s="5">
        <f t="shared" si="2"/>
        <v>74416.41999999993</v>
      </c>
    </row>
    <row r="90" spans="1:9" ht="15.75">
      <c r="A90" s="25" t="s">
        <v>124</v>
      </c>
      <c r="B90" s="9" t="s">
        <v>125</v>
      </c>
      <c r="C90" s="7">
        <f>SUM(C91+C92+C94+C95)</f>
        <v>10460.34</v>
      </c>
      <c r="D90" s="7">
        <f>SUM(D91+D92+D94+D95)</f>
        <v>235000</v>
      </c>
      <c r="E90" s="7">
        <f>SUM(E91+E92+E94+E95)</f>
        <v>190000</v>
      </c>
      <c r="F90" s="7">
        <f>SUM(F91+F92+F94+F95)</f>
        <v>21220</v>
      </c>
      <c r="G90" s="11">
        <f t="shared" si="0"/>
        <v>11.16842105263158</v>
      </c>
      <c r="H90" s="11">
        <f t="shared" si="1"/>
        <v>9.029787234042553</v>
      </c>
      <c r="I90" s="7">
        <f t="shared" si="2"/>
        <v>10759.66</v>
      </c>
    </row>
    <row r="91" spans="1:9" ht="31.5">
      <c r="A91" s="26" t="s">
        <v>126</v>
      </c>
      <c r="B91" s="17" t="s">
        <v>127</v>
      </c>
      <c r="C91" s="14">
        <v>0</v>
      </c>
      <c r="D91" s="14">
        <v>30000</v>
      </c>
      <c r="E91" s="14">
        <v>0</v>
      </c>
      <c r="F91" s="14">
        <v>0</v>
      </c>
      <c r="G91" s="15">
        <v>0</v>
      </c>
      <c r="H91" s="15">
        <f t="shared" si="1"/>
        <v>0</v>
      </c>
      <c r="I91" s="14">
        <f t="shared" si="2"/>
        <v>0</v>
      </c>
    </row>
    <row r="92" spans="1:9" ht="47.25">
      <c r="A92" s="26">
        <v>7460</v>
      </c>
      <c r="B92" s="23" t="s">
        <v>177</v>
      </c>
      <c r="C92" s="14">
        <f>SUM(C93)</f>
        <v>0</v>
      </c>
      <c r="D92" s="14">
        <f>SUM(D93)</f>
        <v>140000</v>
      </c>
      <c r="E92" s="14">
        <f>SUM(E93)</f>
        <v>140000</v>
      </c>
      <c r="F92" s="14">
        <f>SUM(F93)</f>
        <v>0</v>
      </c>
      <c r="G92" s="15">
        <v>0</v>
      </c>
      <c r="H92" s="15">
        <f t="shared" si="1"/>
        <v>0</v>
      </c>
      <c r="I92" s="14">
        <f t="shared" si="2"/>
        <v>0</v>
      </c>
    </row>
    <row r="93" spans="1:9" ht="47.25">
      <c r="A93" s="29" t="s">
        <v>128</v>
      </c>
      <c r="B93" s="10" t="s">
        <v>129</v>
      </c>
      <c r="C93" s="5">
        <v>0</v>
      </c>
      <c r="D93" s="5">
        <v>140000</v>
      </c>
      <c r="E93" s="5">
        <v>140000</v>
      </c>
      <c r="F93" s="5">
        <v>0</v>
      </c>
      <c r="G93" s="12">
        <v>0</v>
      </c>
      <c r="H93" s="12">
        <f t="shared" si="1"/>
        <v>0</v>
      </c>
      <c r="I93" s="5">
        <f t="shared" si="2"/>
        <v>0</v>
      </c>
    </row>
    <row r="94" spans="1:9" ht="31.5">
      <c r="A94" s="26" t="s">
        <v>130</v>
      </c>
      <c r="B94" s="17" t="s">
        <v>131</v>
      </c>
      <c r="C94" s="14">
        <v>0</v>
      </c>
      <c r="D94" s="14">
        <v>15000</v>
      </c>
      <c r="E94" s="14">
        <v>0</v>
      </c>
      <c r="F94" s="14">
        <v>0</v>
      </c>
      <c r="G94" s="15">
        <v>0</v>
      </c>
      <c r="H94" s="15">
        <f aca="true" t="shared" si="3" ref="H94:H111">SUM(F94/D94*100)</f>
        <v>0</v>
      </c>
      <c r="I94" s="14">
        <f aca="true" t="shared" si="4" ref="I94:I111">SUM(F94-C94)</f>
        <v>0</v>
      </c>
    </row>
    <row r="95" spans="1:9" ht="31.5">
      <c r="A95" s="26">
        <v>7620</v>
      </c>
      <c r="B95" s="23" t="s">
        <v>178</v>
      </c>
      <c r="C95" s="14">
        <f>SUM(C96)</f>
        <v>10460.34</v>
      </c>
      <c r="D95" s="14">
        <f>SUM(D96)</f>
        <v>50000</v>
      </c>
      <c r="E95" s="14">
        <f>SUM(E96)</f>
        <v>50000</v>
      </c>
      <c r="F95" s="14">
        <f>SUM(F96)</f>
        <v>21220</v>
      </c>
      <c r="G95" s="15">
        <v>0</v>
      </c>
      <c r="H95" s="15">
        <f t="shared" si="3"/>
        <v>42.44</v>
      </c>
      <c r="I95" s="14">
        <f t="shared" si="4"/>
        <v>10759.66</v>
      </c>
    </row>
    <row r="96" spans="1:9" ht="31.5">
      <c r="A96" s="29" t="s">
        <v>132</v>
      </c>
      <c r="B96" s="10" t="s">
        <v>133</v>
      </c>
      <c r="C96" s="5">
        <v>10460.34</v>
      </c>
      <c r="D96" s="5">
        <v>50000</v>
      </c>
      <c r="E96" s="5">
        <v>50000</v>
      </c>
      <c r="F96" s="5">
        <v>21220</v>
      </c>
      <c r="G96" s="12">
        <v>0</v>
      </c>
      <c r="H96" s="12">
        <f t="shared" si="3"/>
        <v>42.44</v>
      </c>
      <c r="I96" s="5">
        <f t="shared" si="4"/>
        <v>10759.66</v>
      </c>
    </row>
    <row r="97" spans="1:9" ht="15.75">
      <c r="A97" s="25" t="s">
        <v>134</v>
      </c>
      <c r="B97" s="9" t="s">
        <v>135</v>
      </c>
      <c r="C97" s="7">
        <f>SUM(C98:C101)</f>
        <v>103000</v>
      </c>
      <c r="D97" s="7">
        <f>SUM(D98:D101)</f>
        <v>522000</v>
      </c>
      <c r="E97" s="7">
        <f>SUM(E98:E101)</f>
        <v>292000</v>
      </c>
      <c r="F97" s="7">
        <f>SUM(F98:F101)</f>
        <v>57449.45</v>
      </c>
      <c r="G97" s="11">
        <f aca="true" t="shared" si="5" ref="G97:G111">SUM(F97/E97*100)</f>
        <v>19.67446917808219</v>
      </c>
      <c r="H97" s="11">
        <f t="shared" si="3"/>
        <v>11.005641762452106</v>
      </c>
      <c r="I97" s="7">
        <f t="shared" si="4"/>
        <v>-45550.55</v>
      </c>
    </row>
    <row r="98" spans="1:9" ht="47.25">
      <c r="A98" s="26" t="s">
        <v>136</v>
      </c>
      <c r="B98" s="17" t="s">
        <v>137</v>
      </c>
      <c r="C98" s="14">
        <v>0</v>
      </c>
      <c r="D98" s="14">
        <v>40000</v>
      </c>
      <c r="E98" s="14">
        <v>40000</v>
      </c>
      <c r="F98" s="14">
        <v>0</v>
      </c>
      <c r="G98" s="15">
        <f t="shared" si="5"/>
        <v>0</v>
      </c>
      <c r="H98" s="15">
        <f t="shared" si="3"/>
        <v>0</v>
      </c>
      <c r="I98" s="14">
        <f t="shared" si="4"/>
        <v>0</v>
      </c>
    </row>
    <row r="99" spans="1:9" ht="31.5">
      <c r="A99" s="26" t="s">
        <v>138</v>
      </c>
      <c r="B99" s="17" t="s">
        <v>139</v>
      </c>
      <c r="C99" s="14">
        <v>58000</v>
      </c>
      <c r="D99" s="14">
        <v>150000</v>
      </c>
      <c r="E99" s="14">
        <v>100000</v>
      </c>
      <c r="F99" s="14">
        <v>0</v>
      </c>
      <c r="G99" s="15">
        <f t="shared" si="5"/>
        <v>0</v>
      </c>
      <c r="H99" s="15">
        <f t="shared" si="3"/>
        <v>0</v>
      </c>
      <c r="I99" s="14">
        <f t="shared" si="4"/>
        <v>-58000</v>
      </c>
    </row>
    <row r="100" spans="1:9" ht="31.5">
      <c r="A100" s="26">
        <v>8230</v>
      </c>
      <c r="B100" s="17" t="s">
        <v>192</v>
      </c>
      <c r="C100" s="14">
        <v>45000</v>
      </c>
      <c r="D100" s="14">
        <v>75000</v>
      </c>
      <c r="E100" s="14">
        <v>75000</v>
      </c>
      <c r="F100" s="14">
        <v>57449.45</v>
      </c>
      <c r="G100" s="15"/>
      <c r="H100" s="15">
        <f t="shared" si="3"/>
        <v>76.59926666666667</v>
      </c>
      <c r="I100" s="14">
        <f t="shared" si="4"/>
        <v>12449.449999999997</v>
      </c>
    </row>
    <row r="101" spans="1:9" ht="15.75">
      <c r="A101" s="26" t="s">
        <v>140</v>
      </c>
      <c r="B101" s="17" t="s">
        <v>141</v>
      </c>
      <c r="C101" s="14">
        <v>0</v>
      </c>
      <c r="D101" s="14">
        <v>257000</v>
      </c>
      <c r="E101" s="14">
        <v>77000</v>
      </c>
      <c r="F101" s="14">
        <v>0</v>
      </c>
      <c r="G101" s="15">
        <f t="shared" si="5"/>
        <v>0</v>
      </c>
      <c r="H101" s="15">
        <f t="shared" si="3"/>
        <v>0</v>
      </c>
      <c r="I101" s="14">
        <f t="shared" si="4"/>
        <v>0</v>
      </c>
    </row>
    <row r="102" spans="1:9" ht="15.75">
      <c r="A102" s="25" t="s">
        <v>142</v>
      </c>
      <c r="B102" s="9" t="s">
        <v>143</v>
      </c>
      <c r="C102" s="7">
        <f>SUM(C103:C105)</f>
        <v>13960307</v>
      </c>
      <c r="D102" s="7">
        <f>SUM(D103:D105)</f>
        <v>32890375</v>
      </c>
      <c r="E102" s="7">
        <f>SUM(E103:E105)</f>
        <v>18354250</v>
      </c>
      <c r="F102" s="7">
        <f>SUM(F103:F105)</f>
        <v>17404505</v>
      </c>
      <c r="G102" s="11">
        <f t="shared" si="5"/>
        <v>94.82547638830243</v>
      </c>
      <c r="H102" s="11">
        <f t="shared" si="3"/>
        <v>52.91671195600537</v>
      </c>
      <c r="I102" s="7">
        <f t="shared" si="4"/>
        <v>3444198</v>
      </c>
    </row>
    <row r="103" spans="1:9" ht="78.75">
      <c r="A103" s="26" t="s">
        <v>144</v>
      </c>
      <c r="B103" s="17" t="s">
        <v>145</v>
      </c>
      <c r="C103" s="14">
        <v>0</v>
      </c>
      <c r="D103" s="14">
        <v>185775</v>
      </c>
      <c r="E103" s="14">
        <v>82800</v>
      </c>
      <c r="F103" s="14">
        <v>67200</v>
      </c>
      <c r="G103" s="15">
        <f t="shared" si="5"/>
        <v>81.15942028985508</v>
      </c>
      <c r="H103" s="15">
        <f t="shared" si="3"/>
        <v>36.17278966491724</v>
      </c>
      <c r="I103" s="14">
        <f t="shared" si="4"/>
        <v>67200</v>
      </c>
    </row>
    <row r="104" spans="1:9" ht="15.75">
      <c r="A104" s="26" t="s">
        <v>146</v>
      </c>
      <c r="B104" s="17" t="s">
        <v>147</v>
      </c>
      <c r="C104" s="14">
        <v>13853807</v>
      </c>
      <c r="D104" s="14">
        <v>32579600</v>
      </c>
      <c r="E104" s="14">
        <v>18146450</v>
      </c>
      <c r="F104" s="14">
        <v>17239305</v>
      </c>
      <c r="G104" s="15">
        <f t="shared" si="5"/>
        <v>95.00097815275164</v>
      </c>
      <c r="H104" s="15">
        <f t="shared" si="3"/>
        <v>52.91441576937716</v>
      </c>
      <c r="I104" s="14">
        <f t="shared" si="4"/>
        <v>3385498</v>
      </c>
    </row>
    <row r="105" spans="1:9" ht="62.25" customHeight="1">
      <c r="A105" s="26">
        <v>9800</v>
      </c>
      <c r="B105" s="17" t="s">
        <v>193</v>
      </c>
      <c r="C105" s="14">
        <v>106500</v>
      </c>
      <c r="D105" s="14">
        <v>125000</v>
      </c>
      <c r="E105" s="14">
        <v>125000</v>
      </c>
      <c r="F105" s="14">
        <v>98000</v>
      </c>
      <c r="G105" s="15">
        <f t="shared" si="5"/>
        <v>78.4</v>
      </c>
      <c r="H105" s="15">
        <f t="shared" si="3"/>
        <v>78.4</v>
      </c>
      <c r="I105" s="14">
        <f t="shared" si="4"/>
        <v>-8500</v>
      </c>
    </row>
    <row r="106" spans="1:9" ht="25.5" customHeight="1">
      <c r="A106" s="42" t="s">
        <v>153</v>
      </c>
      <c r="B106" s="43"/>
      <c r="C106" s="7">
        <f>SUM(C7+C12+C22+C35+C75+C82+C90+C97+C102)</f>
        <v>372791213.37999994</v>
      </c>
      <c r="D106" s="7">
        <f>SUM(D7+D12+D22+D35+D75+D82+D90+D97+D102)</f>
        <v>830003331.0699999</v>
      </c>
      <c r="E106" s="7">
        <f>SUM(E7+E12+E22+E35+E75+E82+E90+E97+E102)</f>
        <v>496680597.03999996</v>
      </c>
      <c r="F106" s="7">
        <f>SUM(F7+F12+F22+F35+F75+F82+F90+F97+F102)</f>
        <v>471559446.31999993</v>
      </c>
      <c r="G106" s="11">
        <f t="shared" si="5"/>
        <v>94.94219205064358</v>
      </c>
      <c r="H106" s="11">
        <f t="shared" si="3"/>
        <v>56.81416310848878</v>
      </c>
      <c r="I106" s="7">
        <f t="shared" si="4"/>
        <v>98768232.94</v>
      </c>
    </row>
    <row r="107" spans="1:9" ht="15.75">
      <c r="A107" s="31"/>
      <c r="B107" s="6" t="s">
        <v>154</v>
      </c>
      <c r="C107" s="8"/>
      <c r="D107" s="8"/>
      <c r="E107" s="8"/>
      <c r="F107" s="8"/>
      <c r="G107" s="11"/>
      <c r="H107" s="11"/>
      <c r="I107" s="7"/>
    </row>
    <row r="108" spans="1:9" ht="47.25">
      <c r="A108" s="30">
        <v>8830</v>
      </c>
      <c r="B108" s="9" t="s">
        <v>157</v>
      </c>
      <c r="C108" s="11">
        <v>43200</v>
      </c>
      <c r="D108" s="7">
        <v>200000</v>
      </c>
      <c r="E108" s="7">
        <v>50000</v>
      </c>
      <c r="F108" s="11">
        <v>0</v>
      </c>
      <c r="G108" s="11">
        <f t="shared" si="5"/>
        <v>0</v>
      </c>
      <c r="H108" s="11">
        <f t="shared" si="3"/>
        <v>0</v>
      </c>
      <c r="I108" s="7">
        <f t="shared" si="4"/>
        <v>-43200</v>
      </c>
    </row>
    <row r="109" spans="1:9" ht="15.75">
      <c r="A109" s="32">
        <v>8831</v>
      </c>
      <c r="B109" s="3" t="s">
        <v>158</v>
      </c>
      <c r="C109" s="37">
        <v>43200</v>
      </c>
      <c r="D109" s="4">
        <v>200000</v>
      </c>
      <c r="E109" s="4">
        <v>100000</v>
      </c>
      <c r="F109" s="13">
        <v>0</v>
      </c>
      <c r="G109" s="18">
        <f t="shared" si="5"/>
        <v>0</v>
      </c>
      <c r="H109" s="18">
        <f t="shared" si="3"/>
        <v>0</v>
      </c>
      <c r="I109" s="19">
        <f t="shared" si="4"/>
        <v>-43200</v>
      </c>
    </row>
    <row r="110" spans="1:9" ht="15.75">
      <c r="A110" s="31"/>
      <c r="B110" s="6" t="s">
        <v>155</v>
      </c>
      <c r="C110" s="8">
        <v>43200</v>
      </c>
      <c r="D110" s="7">
        <v>200000</v>
      </c>
      <c r="E110" s="7">
        <v>50000</v>
      </c>
      <c r="F110" s="11">
        <v>0</v>
      </c>
      <c r="G110" s="11">
        <f t="shared" si="5"/>
        <v>0</v>
      </c>
      <c r="H110" s="11">
        <f t="shared" si="3"/>
        <v>0</v>
      </c>
      <c r="I110" s="7">
        <f t="shared" si="4"/>
        <v>-43200</v>
      </c>
    </row>
    <row r="111" spans="1:9" ht="30" customHeight="1">
      <c r="A111" s="40" t="s">
        <v>156</v>
      </c>
      <c r="B111" s="41"/>
      <c r="C111" s="7">
        <f>SUM(C106+C110)</f>
        <v>372834413.37999994</v>
      </c>
      <c r="D111" s="7">
        <f>SUM(D106+D110)</f>
        <v>830203331.0699999</v>
      </c>
      <c r="E111" s="7">
        <f>SUM(E106+E110)</f>
        <v>496730597.03999996</v>
      </c>
      <c r="F111" s="7">
        <f>SUM(F106+F110)</f>
        <v>471559446.31999993</v>
      </c>
      <c r="G111" s="11">
        <f t="shared" si="5"/>
        <v>94.9326353419753</v>
      </c>
      <c r="H111" s="11">
        <f t="shared" si="3"/>
        <v>56.80047630165912</v>
      </c>
      <c r="I111" s="7">
        <f t="shared" si="4"/>
        <v>98725032.94</v>
      </c>
    </row>
    <row r="113" spans="1:9" s="33" customFormat="1" ht="18.75">
      <c r="A113" s="38" t="s">
        <v>184</v>
      </c>
      <c r="B113" s="38"/>
      <c r="C113" s="38"/>
      <c r="D113" s="38"/>
      <c r="E113" s="38"/>
      <c r="F113" s="39" t="s">
        <v>185</v>
      </c>
      <c r="G113" s="39"/>
      <c r="H113" s="39"/>
      <c r="I113" s="39"/>
    </row>
  </sheetData>
  <sheetProtection/>
  <mergeCells count="6">
    <mergeCell ref="A113:E113"/>
    <mergeCell ref="F113:I113"/>
    <mergeCell ref="A2:I2"/>
    <mergeCell ref="A3:I3"/>
    <mergeCell ref="A111:B111"/>
    <mergeCell ref="A106:B106"/>
  </mergeCells>
  <printOptions/>
  <pageMargins left="0.62" right="0.2" top="0.393700787401575" bottom="0.27" header="0.5" footer="0.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ФинУпр</cp:lastModifiedBy>
  <cp:lastPrinted>2018-07-20T11:56:40Z</cp:lastPrinted>
  <dcterms:created xsi:type="dcterms:W3CDTF">2018-04-11T13:21:04Z</dcterms:created>
  <dcterms:modified xsi:type="dcterms:W3CDTF">2018-07-23T10:59:40Z</dcterms:modified>
  <cp:category/>
  <cp:version/>
  <cp:contentType/>
  <cp:contentStatus/>
</cp:coreProperties>
</file>