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6605" windowHeight="94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69" i="1" l="1"/>
  <c r="G69" i="1"/>
  <c r="P69" i="1"/>
  <c r="P70" i="1"/>
  <c r="P71" i="1"/>
  <c r="P72" i="1"/>
  <c r="P73" i="1"/>
  <c r="H69" i="1"/>
  <c r="I69" i="1"/>
  <c r="J69" i="1"/>
  <c r="K69" i="1"/>
  <c r="L69" i="1"/>
  <c r="M69" i="1"/>
  <c r="N69" i="1"/>
  <c r="O69" i="1"/>
  <c r="E69" i="1"/>
  <c r="P62" i="1"/>
  <c r="P27" i="1" l="1"/>
  <c r="F24" i="1"/>
  <c r="G24" i="1"/>
  <c r="H24" i="1"/>
  <c r="I24" i="1"/>
  <c r="J24" i="1"/>
  <c r="K24" i="1"/>
  <c r="L24" i="1"/>
  <c r="M24" i="1"/>
  <c r="N24" i="1"/>
  <c r="O24" i="1"/>
  <c r="E24" i="1"/>
  <c r="F60" i="1"/>
  <c r="F52" i="1" s="1"/>
  <c r="F51" i="1" s="1"/>
  <c r="G60" i="1"/>
  <c r="G52" i="1" s="1"/>
  <c r="G51" i="1" s="1"/>
  <c r="H60" i="1"/>
  <c r="H52" i="1" s="1"/>
  <c r="H51" i="1" s="1"/>
  <c r="I60" i="1"/>
  <c r="I52" i="1" s="1"/>
  <c r="I51" i="1" s="1"/>
  <c r="J60" i="1"/>
  <c r="J52" i="1" s="1"/>
  <c r="J51" i="1" s="1"/>
  <c r="K60" i="1"/>
  <c r="K52" i="1" s="1"/>
  <c r="K51" i="1" s="1"/>
  <c r="L60" i="1"/>
  <c r="L52" i="1" s="1"/>
  <c r="L51" i="1" s="1"/>
  <c r="M60" i="1"/>
  <c r="M52" i="1" s="1"/>
  <c r="M51" i="1" s="1"/>
  <c r="N60" i="1"/>
  <c r="N52" i="1" s="1"/>
  <c r="N51" i="1" s="1"/>
  <c r="O60" i="1"/>
  <c r="O52" i="1" s="1"/>
  <c r="O51" i="1" s="1"/>
  <c r="E60" i="1"/>
  <c r="E52" i="1" s="1"/>
  <c r="P22" i="1" l="1"/>
  <c r="P118" i="1" l="1"/>
  <c r="P119" i="1"/>
  <c r="P117" i="1"/>
  <c r="P116" i="1"/>
  <c r="P115" i="1"/>
  <c r="P18" i="1" l="1"/>
  <c r="P19" i="1"/>
  <c r="P20" i="1"/>
  <c r="P21" i="1"/>
  <c r="P23" i="1"/>
  <c r="P25" i="1"/>
  <c r="P26" i="1"/>
  <c r="P28" i="1"/>
  <c r="P29" i="1"/>
  <c r="P30" i="1"/>
  <c r="P31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3" i="1"/>
  <c r="P54" i="1"/>
  <c r="P55" i="1"/>
  <c r="P56" i="1"/>
  <c r="P57" i="1"/>
  <c r="P58" i="1"/>
  <c r="P59" i="1"/>
  <c r="P60" i="1"/>
  <c r="P61" i="1"/>
  <c r="P63" i="1"/>
  <c r="P24" i="1" l="1"/>
  <c r="P105" i="1"/>
  <c r="P64" i="1"/>
  <c r="P65" i="1"/>
  <c r="P66" i="1"/>
  <c r="P67" i="1"/>
  <c r="P68" i="1"/>
  <c r="P74" i="1"/>
  <c r="P52" i="1" s="1"/>
  <c r="P51" i="1" s="1"/>
  <c r="P75" i="1"/>
  <c r="P76" i="1"/>
  <c r="P77" i="1"/>
  <c r="P78" i="1"/>
  <c r="P79" i="1"/>
  <c r="P80" i="1"/>
  <c r="P81" i="1"/>
  <c r="P82" i="1"/>
  <c r="P83" i="1"/>
  <c r="P84" i="1"/>
  <c r="P85" i="1"/>
  <c r="P87" i="1"/>
  <c r="P88" i="1"/>
  <c r="P89" i="1"/>
  <c r="P92" i="1"/>
  <c r="P93" i="1"/>
  <c r="P94" i="1"/>
  <c r="P95" i="1"/>
  <c r="P96" i="1"/>
  <c r="P97" i="1"/>
  <c r="P98" i="1"/>
  <c r="P100" i="1"/>
  <c r="P101" i="1"/>
  <c r="P104" i="1"/>
  <c r="P106" i="1"/>
  <c r="P107" i="1"/>
  <c r="P108" i="1"/>
  <c r="P109" i="1"/>
  <c r="P110" i="1"/>
  <c r="P113" i="1"/>
  <c r="P114" i="1"/>
  <c r="F111" i="1"/>
  <c r="G111" i="1"/>
  <c r="H111" i="1"/>
  <c r="I111" i="1"/>
  <c r="J111" i="1"/>
  <c r="K111" i="1"/>
  <c r="L111" i="1"/>
  <c r="M111" i="1"/>
  <c r="N111" i="1"/>
  <c r="O111" i="1"/>
  <c r="E112" i="1"/>
  <c r="E111" i="1" s="1"/>
  <c r="F103" i="1"/>
  <c r="F102" i="1" s="1"/>
  <c r="G103" i="1"/>
  <c r="G102" i="1" s="1"/>
  <c r="H103" i="1"/>
  <c r="H102" i="1" s="1"/>
  <c r="I103" i="1"/>
  <c r="I102" i="1" s="1"/>
  <c r="J103" i="1"/>
  <c r="K103" i="1"/>
  <c r="K102" i="1" s="1"/>
  <c r="L103" i="1"/>
  <c r="L102" i="1" s="1"/>
  <c r="M103" i="1"/>
  <c r="M102" i="1" s="1"/>
  <c r="N103" i="1"/>
  <c r="N102" i="1" s="1"/>
  <c r="O103" i="1"/>
  <c r="O102" i="1" s="1"/>
  <c r="E103" i="1"/>
  <c r="E102" i="1" s="1"/>
  <c r="F99" i="1"/>
  <c r="G99" i="1"/>
  <c r="H99" i="1"/>
  <c r="I99" i="1"/>
  <c r="J99" i="1"/>
  <c r="K99" i="1"/>
  <c r="L99" i="1"/>
  <c r="M99" i="1"/>
  <c r="N99" i="1"/>
  <c r="O99" i="1"/>
  <c r="E99" i="1"/>
  <c r="F91" i="1"/>
  <c r="F90" i="1" s="1"/>
  <c r="G91" i="1"/>
  <c r="G90" i="1" s="1"/>
  <c r="H91" i="1"/>
  <c r="H90" i="1" s="1"/>
  <c r="I91" i="1"/>
  <c r="I90" i="1" s="1"/>
  <c r="J91" i="1"/>
  <c r="K91" i="1"/>
  <c r="K90" i="1" s="1"/>
  <c r="L91" i="1"/>
  <c r="L90" i="1" s="1"/>
  <c r="M91" i="1"/>
  <c r="M90" i="1" s="1"/>
  <c r="N91" i="1"/>
  <c r="N90" i="1" s="1"/>
  <c r="O91" i="1"/>
  <c r="O90" i="1" s="1"/>
  <c r="E91" i="1"/>
  <c r="E90" i="1" s="1"/>
  <c r="F86" i="1"/>
  <c r="G86" i="1"/>
  <c r="H86" i="1"/>
  <c r="I86" i="1"/>
  <c r="J86" i="1"/>
  <c r="K86" i="1"/>
  <c r="L86" i="1"/>
  <c r="M86" i="1"/>
  <c r="N86" i="1"/>
  <c r="O86" i="1"/>
  <c r="E86" i="1"/>
  <c r="F32" i="1"/>
  <c r="G32" i="1"/>
  <c r="H32" i="1"/>
  <c r="I32" i="1"/>
  <c r="J32" i="1"/>
  <c r="K32" i="1"/>
  <c r="L32" i="1"/>
  <c r="M32" i="1"/>
  <c r="N32" i="1"/>
  <c r="O32" i="1"/>
  <c r="E33" i="1"/>
  <c r="P33" i="1" s="1"/>
  <c r="F16" i="1"/>
  <c r="F15" i="1" s="1"/>
  <c r="F120" i="1" s="1"/>
  <c r="G16" i="1"/>
  <c r="G15" i="1" s="1"/>
  <c r="H16" i="1"/>
  <c r="H15" i="1" s="1"/>
  <c r="H120" i="1" s="1"/>
  <c r="I16" i="1"/>
  <c r="I15" i="1" s="1"/>
  <c r="J16" i="1"/>
  <c r="J15" i="1" s="1"/>
  <c r="K16" i="1"/>
  <c r="K15" i="1" s="1"/>
  <c r="L16" i="1"/>
  <c r="L15" i="1" s="1"/>
  <c r="L120" i="1" s="1"/>
  <c r="M16" i="1"/>
  <c r="M15" i="1" s="1"/>
  <c r="N16" i="1"/>
  <c r="N15" i="1" s="1"/>
  <c r="O16" i="1"/>
  <c r="O15" i="1" s="1"/>
  <c r="E16" i="1"/>
  <c r="E15" i="1" s="1"/>
  <c r="N120" i="1" l="1"/>
  <c r="O120" i="1"/>
  <c r="M120" i="1"/>
  <c r="K120" i="1"/>
  <c r="I120" i="1"/>
  <c r="G120" i="1"/>
  <c r="P86" i="1"/>
  <c r="P99" i="1"/>
  <c r="P112" i="1"/>
  <c r="E32" i="1"/>
  <c r="P32" i="1" s="1"/>
  <c r="E51" i="1"/>
  <c r="P91" i="1"/>
  <c r="P103" i="1"/>
  <c r="P111" i="1"/>
  <c r="J90" i="1"/>
  <c r="P90" i="1" s="1"/>
  <c r="J102" i="1"/>
  <c r="P17" i="1"/>
  <c r="J120" i="1" l="1"/>
  <c r="E120" i="1"/>
  <c r="P102" i="1"/>
  <c r="P16" i="1"/>
  <c r="P15" i="1" s="1"/>
  <c r="P120" i="1" l="1"/>
</calcChain>
</file>

<file path=xl/sharedStrings.xml><?xml version="1.0" encoding="utf-8"?>
<sst xmlns="http://schemas.openxmlformats.org/spreadsheetml/2006/main" count="345" uniqueCount="297">
  <si>
    <t>РОЗПОДІЛ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</si>
  <si>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</si>
  <si>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</si>
  <si>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</si>
  <si>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</si>
  <si>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</si>
  <si>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</si>
  <si>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</si>
  <si>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</si>
  <si>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</si>
  <si>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</si>
  <si>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</si>
  <si>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</si>
  <si>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</si>
  <si>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</si>
  <si>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 xml:space="preserve">  Коломийська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</si>
  <si>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</si>
  <si>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</si>
  <si>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</si>
  <si>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</si>
  <si>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</si>
  <si>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</si>
  <si>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0731</t>
  </si>
  <si>
    <t>2010</t>
  </si>
  <si>
    <t>Багатопрофільна стаціонарна медична допомога населенню</t>
  </si>
  <si>
    <t>0112030</t>
  </si>
  <si>
    <t>0733</t>
  </si>
  <si>
    <t>2030</t>
  </si>
  <si>
    <t>Лікарсько-акушерська допомога вагітним, породіллям та новонародженим</t>
  </si>
  <si>
    <t>0112140</t>
  </si>
  <si>
    <t>1090</t>
  </si>
  <si>
    <t>Інші заклади та заходи</t>
  </si>
  <si>
    <t>0115040</t>
  </si>
  <si>
    <t>5040</t>
  </si>
  <si>
    <t>Підтримка і розвиток спортивної інфраструктури</t>
  </si>
  <si>
    <t>0115041</t>
  </si>
  <si>
    <t>0810</t>
  </si>
  <si>
    <t>5041</t>
  </si>
  <si>
    <t>Утримання комунальних спортивних споруд</t>
  </si>
  <si>
    <t>0722</t>
  </si>
  <si>
    <t>0725</t>
  </si>
  <si>
    <t>0600000</t>
  </si>
  <si>
    <t>Управління освіти, молоді та спорту Коломийської РДА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</si>
  <si>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</si>
  <si>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</si>
  <si>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</si>
  <si>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</si>
  <si>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</si>
  <si>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</si>
  <si>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</si>
  <si>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</si>
  <si>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</si>
  <si>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</si>
  <si>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</si>
  <si>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0611140</t>
  </si>
  <si>
    <t>0950</t>
  </si>
  <si>
    <t>1140</t>
  </si>
  <si>
    <t>Підвищення кваліфікації, перепідготовка кадрів закладами післядипломної освіти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</si>
  <si>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</si>
  <si>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</si>
  <si>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</si>
  <si>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</si>
  <si>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</si>
  <si>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</si>
  <si>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</si>
  <si>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0613130</t>
  </si>
  <si>
    <t>3130</t>
  </si>
  <si>
    <t>Реалізація державної політики у молодіжній сфері</t>
  </si>
  <si>
    <t>0613131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</si>
  <si>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</si>
  <si>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</si>
  <si>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</si>
  <si>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</si>
  <si>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</si>
  <si>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</si>
  <si>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</si>
  <si>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</si>
  <si>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</si>
  <si>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</si>
  <si>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</si>
  <si>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</si>
  <si>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</si>
  <si>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</si>
  <si>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</si>
  <si>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</si>
  <si>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</si>
  <si>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</si>
  <si>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0615032</t>
  </si>
  <si>
    <t>5032</t>
  </si>
  <si>
    <t>Фінансова підтримка дитячо-юнацьких спортивних шкіл фізкультурно-спортивних товариств</t>
  </si>
  <si>
    <t>0800000</t>
  </si>
  <si>
    <t>УПСЗН Коломийської РДА</t>
  </si>
  <si>
    <t>0810000</t>
  </si>
  <si>
    <t>1060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</si>
  <si>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</si>
  <si>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</si>
  <si>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</si>
  <si>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</si>
  <si>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</si>
  <si>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</si>
  <si>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</si>
  <si>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</si>
  <si>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</si>
  <si>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</si>
  <si>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</si>
  <si>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</si>
  <si>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</si>
  <si>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</si>
  <si>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</si>
  <si>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</si>
  <si>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0813040</t>
  </si>
  <si>
    <t>3040</t>
  </si>
  <si>
    <t>0813041</t>
  </si>
  <si>
    <t>3041</t>
  </si>
  <si>
    <t>Надання допомоги у зв`язку з вагітністю і пологами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</si>
  <si>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</si>
  <si>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</si>
  <si>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</si>
  <si>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</si>
  <si>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</si>
  <si>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</si>
  <si>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</si>
  <si>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</si>
  <si>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</si>
  <si>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</si>
  <si>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</si>
  <si>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</si>
  <si>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</si>
  <si>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</si>
  <si>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допомоги при усиновленні дитини</t>
  </si>
  <si>
    <t>Надання державної соціальної допомоги малозабезпеченим сім`ям</t>
  </si>
  <si>
    <t>1010</t>
  </si>
  <si>
    <t>0813050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</si>
  <si>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</si>
  <si>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</si>
  <si>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</si>
  <si>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</si>
  <si>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</si>
  <si>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0813090</t>
  </si>
  <si>
    <t>3090</t>
  </si>
  <si>
    <t>0813100</t>
  </si>
  <si>
    <t>3100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</si>
  <si>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</si>
  <si>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</si>
  <si>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</si>
  <si>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</si>
  <si>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</si>
  <si>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</si>
  <si>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</si>
  <si>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</si>
  <si>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</si>
  <si>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</si>
  <si>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</si>
  <si>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</si>
  <si>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</si>
  <si>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</si>
  <si>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0813180</t>
  </si>
  <si>
    <t>3180</t>
  </si>
  <si>
    <t>0813230</t>
  </si>
  <si>
    <t>0900000</t>
  </si>
  <si>
    <t xml:space="preserve"> Служба у справах дітей Коломийської РДА</t>
  </si>
  <si>
    <t>0910000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</si>
  <si>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</si>
  <si>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</si>
  <si>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</si>
  <si>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</si>
  <si>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</si>
  <si>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>Заходи державної політики з питань дітей та їх соціального захисту</t>
  </si>
  <si>
    <t>1000000</t>
  </si>
  <si>
    <t>Відділ культури  Коломийської РДА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</si>
  <si>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</si>
  <si>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</si>
  <si>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</si>
  <si>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</si>
  <si>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1014020</t>
  </si>
  <si>
    <t>0822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</si>
  <si>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</si>
  <si>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</si>
  <si>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</si>
  <si>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</si>
  <si>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</si>
  <si>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</si>
  <si>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</si>
  <si>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</si>
  <si>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</si>
  <si>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</si>
  <si>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</si>
  <si>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0829</t>
  </si>
  <si>
    <t>4080</t>
  </si>
  <si>
    <t>Інші заклади та заходи в галузі культури і мистецтва</t>
  </si>
  <si>
    <t>2400000</t>
  </si>
  <si>
    <t>Відділ агропромислового розвитку  Коломийської РДА</t>
  </si>
  <si>
    <t>2410000</t>
  </si>
  <si>
    <t>2417110</t>
  </si>
  <si>
    <t>0421</t>
  </si>
  <si>
    <t>7110</t>
  </si>
  <si>
    <t>Реалізація програм в галузі сільського господарства</t>
  </si>
  <si>
    <t>2700000</t>
  </si>
  <si>
    <t>Управління економіки Коломийської РДА</t>
  </si>
  <si>
    <t>2710000</t>
  </si>
  <si>
    <t>2717610</t>
  </si>
  <si>
    <t>0411</t>
  </si>
  <si>
    <t>7610</t>
  </si>
  <si>
    <t>Сприяння розвитку малого та середнього підприємництва</t>
  </si>
  <si>
    <t>2718110</t>
  </si>
  <si>
    <t>0320</t>
  </si>
  <si>
    <t>8110</t>
  </si>
  <si>
    <t>Заходи запобігання та ліквідації надзвичайних ситуацій та наслідків стихійного лиха</t>
  </si>
  <si>
    <t>3700000</t>
  </si>
  <si>
    <t>Фінансове управління Коломийської РДА</t>
  </si>
  <si>
    <t>3710000</t>
  </si>
  <si>
    <t>3718700</t>
  </si>
  <si>
    <t>0133</t>
  </si>
  <si>
    <t>8700</t>
  </si>
  <si>
    <t>Резервний фонд</t>
  </si>
  <si>
    <t>3719770</t>
  </si>
  <si>
    <t>0180</t>
  </si>
  <si>
    <t>9770</t>
  </si>
  <si>
    <t>Інші субвенції з місцевого бюджету</t>
  </si>
  <si>
    <t xml:space="preserve"> </t>
  </si>
  <si>
    <t>0112080</t>
  </si>
  <si>
    <t>0721</t>
  </si>
  <si>
    <t>Амбулаторно - поліклінічна допомога населенню</t>
  </si>
  <si>
    <t>0112100</t>
  </si>
  <si>
    <t xml:space="preserve"> Стоматологічна допомога населенню</t>
  </si>
  <si>
    <t>0112150</t>
  </si>
  <si>
    <t>0763</t>
  </si>
  <si>
    <t>Інші програми, заклади та заходи у сфері  охорони здоров"я</t>
  </si>
  <si>
    <t>0112152</t>
  </si>
  <si>
    <t>Інші програми та заходи у  сфері охорони здоров"я</t>
  </si>
  <si>
    <t>0112141</t>
  </si>
  <si>
    <t>0112142</t>
  </si>
  <si>
    <t>Програми і централізовані заходи у галузі охорони здоров"я</t>
  </si>
  <si>
    <t>Програми і централізовані заходи  з імунопрофілактики</t>
  </si>
  <si>
    <t>Програми і централізовані заходи боротьби з  туберкульозом</t>
  </si>
  <si>
    <t>0112111</t>
  </si>
  <si>
    <t>0611161</t>
  </si>
  <si>
    <t>0611162</t>
  </si>
  <si>
    <t>Забезпечення діяльності інших закладів у сфері освіти</t>
  </si>
  <si>
    <t>Інші програми та заходи у  сфері  освіти</t>
  </si>
  <si>
    <t>0613230</t>
  </si>
  <si>
    <t>Виплата державної соціальної допомоги на дітей - сиріт та дітей позбавлених батьківського піклування, у дитячих будинках сімейного типу  та прийомних сім'ях 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прнципом " гроші ходять за дитиною" та оплату послуг із здійснення  патронату над дитиною  та виплата соціальної допомоги на утримання дитини в сім'ї  патронатного вихователя</t>
  </si>
  <si>
    <t xml:space="preserve">Компенсаційні виплати непрацюючій працездатній особі, яка доглядає за особою з інвалідністю І групи, а також за особою, яка досягла 80 річного віку </t>
  </si>
  <si>
    <t>Надання допомоги по догляду за  особами з інвалідністю I чи II групи внаслідок психічного розладу</t>
  </si>
  <si>
    <t xml:space="preserve">Видатки на поховання учасників бойових дій та осіб з інвалідністю внаслідок війни  </t>
  </si>
  <si>
    <t>Надання соціальних та реабілітаційних послуг громадянам похилого віку,  особам з інвалідністю,  дітям з -інвалідністю в установах соціального обслуговування</t>
  </si>
  <si>
    <t xml:space="preserve">Надання реабілітаційних послуг особам з  інвалідністю  та дітям з -інвалідністю </t>
  </si>
  <si>
    <t>Надання соціальних гарантій  фізичним особам, які надають соціальні послуги громадянам похилого віку, інвалідам з інвалідністю, дітям з -інвалідністю, хворим, які не здатні до самообслуговування і потребують сторонньої допомоги</t>
  </si>
  <si>
    <t>0813192</t>
  </si>
  <si>
    <t>0813190</t>
  </si>
  <si>
    <t xml:space="preserve">Соціальний захист ветеранів війни та праці </t>
  </si>
  <si>
    <t>Надання фінансової підтримки громадським організаціям осіб з  інвалідіністю  і ветеранів, діяльність яких має соціальну спрямованість</t>
  </si>
  <si>
    <t>0813240</t>
  </si>
  <si>
    <t>0813242</t>
  </si>
  <si>
    <t xml:space="preserve">Інші заходи у сфері соціального захисту і соціального забезпечення </t>
  </si>
  <si>
    <t>1014081</t>
  </si>
  <si>
    <t>1014082</t>
  </si>
  <si>
    <t>4081</t>
  </si>
  <si>
    <t>4082</t>
  </si>
  <si>
    <t>Забезпечення діяльності інших закладів у галузі культури і мистецтва</t>
  </si>
  <si>
    <t>Інші заходи у галузі культури і мистецтва</t>
  </si>
  <si>
    <t>0470</t>
  </si>
  <si>
    <t>Реалізація програм і заходів у галузі туризму та курортів</t>
  </si>
  <si>
    <t>0380</t>
  </si>
  <si>
    <t>Заходи та роботи з мобілізаційної підготовки  місцевого значення</t>
  </si>
  <si>
    <t>Утримання та розвиток автомобільних доріг та дорожньої інфраструктури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</si>
  <si>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</si>
  <si>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</si>
  <si>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 Розвиток готельного господарства та туризму</t>
  </si>
  <si>
    <t>Код програмної класифікації видатків та кредитування місцевих бюджетів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</si>
  <si>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 </t>
  </si>
  <si>
    <t xml:space="preserve">Надання субсидій населенню для відшкодування витрат на оплату житлово- комунальних послу </t>
  </si>
  <si>
    <t>до рішення Коломийської районної ради</t>
  </si>
  <si>
    <t>"Про районний бюджет на 2018 рік"</t>
  </si>
  <si>
    <t>Додаток 3</t>
  </si>
  <si>
    <t>видатків Коломийського  районного бюджету на 2018 рік</t>
  </si>
  <si>
    <t>Надання допомоги сім`ям з дітьми, малозабезпеченим сім`ям, особам з  інвалідністю з  дитинствата тимчасової допомоги дітям</t>
  </si>
  <si>
    <t>Надання державної соціальної допомоги  особам з інвалідністю з дитинства та дітям з інвалідністю</t>
  </si>
  <si>
    <t xml:space="preserve"> субвенція на утримання дитячих дошкільних закладів</t>
  </si>
  <si>
    <t xml:space="preserve"> в т. ч. </t>
  </si>
  <si>
    <t xml:space="preserve"> субвенція на утримання  установ клубного типу</t>
  </si>
  <si>
    <t xml:space="preserve"> субвенція  на утримання пожежних команд </t>
  </si>
  <si>
    <t>субвенція з районного бюджету на співфінансування   переможців обласного конкурсу на виконання Програми розвитку місцевого самоврядування в Івано-Франківській області на 2016-2020 роки</t>
  </si>
  <si>
    <t>субвенція з районного бюджету на виконання Програми розвитку місцевого самоврядування в Коломийському районі на 2016-2020 роки (переможці районного конкурсу)</t>
  </si>
  <si>
    <t>0112110</t>
  </si>
  <si>
    <t xml:space="preserve"> Первинна медична допомога населенню</t>
  </si>
  <si>
    <t xml:space="preserve"> Первинна медична допомога населеню, що надається центрами первинної медичної                                    (медико- санітарної) допомоги</t>
  </si>
  <si>
    <t>0112146</t>
  </si>
  <si>
    <t>Відшкодування вартості лікарських засобів для лікування окремих зазоворювань</t>
  </si>
  <si>
    <t>0813042</t>
  </si>
  <si>
    <t>0813081</t>
  </si>
  <si>
    <t xml:space="preserve"> Надання допомоги особам з  інвалідністю, дітям з інвалідністю, особам, які не мають права на пенсію, непраюючій особі, яка досягла загального пенсійного віку, але не набула права на песійну виплату, допомоги по догляду за   особами з інвалідністю І чи ІІ групи внаслідок психічного розляду, компенсаційної виплати непрацюючій працездатній особі, яка доглядає за особою з інвадіністю І групи, а також за особою, яка досягла 80 - річного віку</t>
  </si>
  <si>
    <t>0813082</t>
  </si>
  <si>
    <t>0813083</t>
  </si>
  <si>
    <t xml:space="preserve"> Надання   державної соціальної допомоги особам, які  не мають права на пенсію та особам з інвалідністю, державної соціальної допомоги на догляд </t>
  </si>
  <si>
    <t>Керуюча справами виконавчого апарату районної ради                                                   Марія Сарахман</t>
  </si>
  <si>
    <t>від 21.12.2017 року № 413-ХVІІІ/17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</si>
</sst>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quotePrefix="1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horizontal="center" vertical="center" wrapText="1"/>
    </xf>
    <xf numFmtId="2" fontId="8" fillId="0" borderId="1" xfId="0" quotePrefix="1" applyNumberFormat="1" applyFont="1" applyBorder="1" applyAlignment="1">
      <alignment horizontal="center" vertical="center" wrapText="1"/>
    </xf>
    <xf numFmtId="2" fontId="8" fillId="0" borderId="1" xfId="0" quotePrefix="1" applyNumberFormat="1" applyFont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quotePrefix="1" applyNumberFormat="1" applyFont="1" applyFill="1" applyBorder="1" applyAlignment="1">
      <alignment vertical="center" wrapText="1"/>
    </xf>
    <xf numFmtId="1" fontId="6" fillId="0" borderId="1" xfId="0" quotePrefix="1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13" fillId="0" borderId="0" xfId="0" applyFont="1" applyAlignment="1">
      <alignment horizontal="left"/>
    </xf>
    <xf numFmtId="0" fontId="11" fillId="0" borderId="0" xfId="0" applyFont="1"/>
    <xf numFmtId="2" fontId="14" fillId="0" borderId="1" xfId="0" quotePrefix="1" applyNumberFormat="1" applyFont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4" borderId="1" xfId="0" quotePrefix="1" applyNumberFormat="1" applyFont="1" applyFill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49" fontId="8" fillId="0" borderId="1" xfId="0" quotePrefix="1" applyNumberFormat="1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49" fontId="17" fillId="0" borderId="1" xfId="0" quotePrefix="1" applyNumberFormat="1" applyFont="1" applyBorder="1" applyAlignment="1">
      <alignment horizontal="center" vertical="center" wrapText="1"/>
    </xf>
    <xf numFmtId="2" fontId="17" fillId="0" borderId="1" xfId="0" quotePrefix="1" applyNumberFormat="1" applyFont="1" applyBorder="1" applyAlignment="1">
      <alignment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1" fontId="17" fillId="0" borderId="1" xfId="0" quotePrefix="1" applyNumberFormat="1" applyFont="1" applyBorder="1" applyAlignment="1">
      <alignment horizontal="center" vertical="center" wrapText="1"/>
    </xf>
    <xf numFmtId="1" fontId="21" fillId="0" borderId="1" xfId="0" quotePrefix="1" applyNumberFormat="1" applyFont="1" applyBorder="1" applyAlignment="1">
      <alignment horizontal="center" vertical="center" wrapText="1"/>
    </xf>
    <xf numFmtId="2" fontId="14" fillId="0" borderId="1" xfId="0" quotePrefix="1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9"/>
  <sheetViews>
    <sheetView tabSelected="1" topLeftCell="C13" workbookViewId="0">
      <selection activeCell="J18" sqref="J18"/>
    </sheetView>
  </sheetViews>
  <sheetFormatPr defaultRowHeight="12.75" x14ac:dyDescent="0.2"/>
  <cols>
    <col min="1" max="1" width="12.5703125" customWidth="1"/>
    <col min="2" max="2" width="10.42578125" customWidth="1"/>
    <col min="3" max="3" width="9.5703125" customWidth="1"/>
    <col min="4" max="4" width="30" customWidth="1"/>
    <col min="5" max="5" width="15.5703125" customWidth="1"/>
    <col min="6" max="6" width="14" customWidth="1"/>
    <col min="7" max="7" width="13.42578125" customWidth="1"/>
    <col min="8" max="8" width="13.85546875" customWidth="1"/>
    <col min="9" max="9" width="10.42578125" customWidth="1"/>
    <col min="10" max="10" width="13" customWidth="1"/>
    <col min="11" max="12" width="11.28515625" customWidth="1"/>
    <col min="13" max="14" width="11.5703125" customWidth="1"/>
    <col min="15" max="15" width="12.7109375" customWidth="1"/>
    <col min="16" max="16" width="14.85546875" customWidth="1"/>
  </cols>
  <sheetData>
    <row r="1" spans="1:16" ht="42" customHeight="1" x14ac:dyDescent="0.35">
      <c r="N1" s="72"/>
      <c r="O1" s="72"/>
    </row>
    <row r="2" spans="1:16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4" t="s">
        <v>274</v>
      </c>
      <c r="M2" s="74"/>
      <c r="N2" s="74"/>
      <c r="O2" s="74"/>
      <c r="P2" s="2"/>
    </row>
    <row r="3" spans="1:16" ht="21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7" t="s">
        <v>272</v>
      </c>
      <c r="M3" s="37"/>
      <c r="N3" s="37"/>
      <c r="O3" s="37"/>
      <c r="P3" s="2"/>
    </row>
    <row r="4" spans="1:16" ht="18.7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7" t="s">
        <v>273</v>
      </c>
      <c r="M4" s="37"/>
      <c r="N4" s="37"/>
      <c r="O4" s="37"/>
      <c r="P4" s="37"/>
    </row>
    <row r="5" spans="1:16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7" t="s">
        <v>296</v>
      </c>
      <c r="M5" s="37"/>
      <c r="N5" s="37"/>
      <c r="O5" s="37"/>
      <c r="P5" s="37"/>
    </row>
    <row r="6" spans="1:16" ht="15.6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20.25" x14ac:dyDescent="0.3">
      <c r="A7" s="73" t="s">
        <v>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20.25" x14ac:dyDescent="0.3">
      <c r="A8" s="73" t="s">
        <v>275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5.6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.75" customHeight="1" x14ac:dyDescent="0.2">
      <c r="A10" s="71" t="s">
        <v>269</v>
      </c>
      <c r="B10" s="71" t="s">
        <v>1</v>
      </c>
      <c r="C10" s="66" t="s">
        <v>2</v>
      </c>
      <c r="D10" s="66" t="s">
        <v>3</v>
      </c>
      <c r="E10" s="66" t="s">
        <v>4</v>
      </c>
      <c r="F10" s="66"/>
      <c r="G10" s="66"/>
      <c r="H10" s="66"/>
      <c r="I10" s="66"/>
      <c r="J10" s="68" t="s">
        <v>11</v>
      </c>
      <c r="K10" s="69"/>
      <c r="L10" s="69"/>
      <c r="M10" s="69"/>
      <c r="N10" s="69"/>
      <c r="O10" s="70"/>
      <c r="P10" s="67" t="s">
        <v>13</v>
      </c>
    </row>
    <row r="11" spans="1:16" ht="15.75" x14ac:dyDescent="0.2">
      <c r="A11" s="71"/>
      <c r="B11" s="71"/>
      <c r="C11" s="66"/>
      <c r="D11" s="66"/>
      <c r="E11" s="67" t="s">
        <v>5</v>
      </c>
      <c r="F11" s="66" t="s">
        <v>6</v>
      </c>
      <c r="G11" s="66" t="s">
        <v>7</v>
      </c>
      <c r="H11" s="66"/>
      <c r="I11" s="66" t="s">
        <v>10</v>
      </c>
      <c r="J11" s="67" t="s">
        <v>5</v>
      </c>
      <c r="K11" s="66" t="s">
        <v>6</v>
      </c>
      <c r="L11" s="68" t="s">
        <v>7</v>
      </c>
      <c r="M11" s="70"/>
      <c r="N11" s="66" t="s">
        <v>10</v>
      </c>
      <c r="O11" s="15" t="s">
        <v>7</v>
      </c>
      <c r="P11" s="66"/>
    </row>
    <row r="12" spans="1:16" x14ac:dyDescent="0.2">
      <c r="A12" s="71"/>
      <c r="B12" s="71"/>
      <c r="C12" s="66"/>
      <c r="D12" s="66"/>
      <c r="E12" s="66"/>
      <c r="F12" s="66"/>
      <c r="G12" s="66" t="s">
        <v>8</v>
      </c>
      <c r="H12" s="66" t="s">
        <v>9</v>
      </c>
      <c r="I12" s="66"/>
      <c r="J12" s="66"/>
      <c r="K12" s="66"/>
      <c r="L12" s="66" t="s">
        <v>8</v>
      </c>
      <c r="M12" s="66" t="s">
        <v>9</v>
      </c>
      <c r="N12" s="66"/>
      <c r="O12" s="66" t="s">
        <v>12</v>
      </c>
      <c r="P12" s="66"/>
    </row>
    <row r="13" spans="1:16" ht="123" customHeight="1" x14ac:dyDescent="0.2">
      <c r="A13" s="71"/>
      <c r="B13" s="71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ht="25.5" customHeight="1" x14ac:dyDescent="0.3">
      <c r="A14" s="4">
        <v>1</v>
      </c>
      <c r="B14" s="4">
        <v>2</v>
      </c>
      <c r="C14" s="15">
        <v>3</v>
      </c>
      <c r="D14" s="15">
        <v>4</v>
      </c>
      <c r="E14" s="16">
        <v>5</v>
      </c>
      <c r="F14" s="15">
        <v>6</v>
      </c>
      <c r="G14" s="15">
        <v>7</v>
      </c>
      <c r="H14" s="15">
        <v>8</v>
      </c>
      <c r="I14" s="15">
        <v>9</v>
      </c>
      <c r="J14" s="16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6">
        <v>16</v>
      </c>
    </row>
    <row r="15" spans="1:16" ht="42" customHeight="1" x14ac:dyDescent="0.2">
      <c r="A15" s="5" t="s">
        <v>14</v>
      </c>
      <c r="B15" s="6"/>
      <c r="C15" s="17"/>
      <c r="D15" s="18" t="s">
        <v>15</v>
      </c>
      <c r="E15" s="19">
        <f>SUM(E16)</f>
        <v>123537700</v>
      </c>
      <c r="F15" s="19">
        <f t="shared" ref="F15:P15" si="0">SUM(F16)</f>
        <v>123537700</v>
      </c>
      <c r="G15" s="19">
        <f t="shared" si="0"/>
        <v>2660100</v>
      </c>
      <c r="H15" s="19">
        <f t="shared" si="0"/>
        <v>535000</v>
      </c>
      <c r="I15" s="19">
        <f t="shared" si="0"/>
        <v>0</v>
      </c>
      <c r="J15" s="19">
        <f t="shared" si="0"/>
        <v>2010700</v>
      </c>
      <c r="K15" s="19">
        <f t="shared" si="0"/>
        <v>2010700</v>
      </c>
      <c r="L15" s="19">
        <f t="shared" si="0"/>
        <v>0</v>
      </c>
      <c r="M15" s="19">
        <f t="shared" si="0"/>
        <v>10000</v>
      </c>
      <c r="N15" s="19">
        <f t="shared" si="0"/>
        <v>0</v>
      </c>
      <c r="O15" s="19">
        <f t="shared" si="0"/>
        <v>0</v>
      </c>
      <c r="P15" s="19">
        <f t="shared" si="0"/>
        <v>125548400</v>
      </c>
    </row>
    <row r="16" spans="1:16" ht="42.75" customHeight="1" x14ac:dyDescent="0.2">
      <c r="A16" s="44" t="s">
        <v>16</v>
      </c>
      <c r="B16" s="45"/>
      <c r="C16" s="46"/>
      <c r="D16" s="47" t="s">
        <v>15</v>
      </c>
      <c r="E16" s="48">
        <f>SUM(E17+E18+E19+E20+E21+E23+E24+E28+E30)</f>
        <v>123537700</v>
      </c>
      <c r="F16" s="48">
        <f t="shared" ref="F16:P16" si="1">SUM(F17+F18+F19+F20+F21+F23+F24+F28+F30)</f>
        <v>123537700</v>
      </c>
      <c r="G16" s="48">
        <f t="shared" si="1"/>
        <v>2660100</v>
      </c>
      <c r="H16" s="48">
        <f t="shared" si="1"/>
        <v>535000</v>
      </c>
      <c r="I16" s="48">
        <f t="shared" si="1"/>
        <v>0</v>
      </c>
      <c r="J16" s="48">
        <f t="shared" si="1"/>
        <v>2010700</v>
      </c>
      <c r="K16" s="48">
        <f t="shared" si="1"/>
        <v>2010700</v>
      </c>
      <c r="L16" s="48">
        <f t="shared" si="1"/>
        <v>0</v>
      </c>
      <c r="M16" s="48">
        <f t="shared" si="1"/>
        <v>10000</v>
      </c>
      <c r="N16" s="48">
        <f t="shared" si="1"/>
        <v>0</v>
      </c>
      <c r="O16" s="48">
        <f t="shared" si="1"/>
        <v>0</v>
      </c>
      <c r="P16" s="48">
        <f t="shared" si="1"/>
        <v>125548400</v>
      </c>
    </row>
    <row r="17" spans="1:16" ht="128.25" customHeight="1" x14ac:dyDescent="0.2">
      <c r="A17" s="7" t="s">
        <v>17</v>
      </c>
      <c r="B17" s="7" t="s">
        <v>19</v>
      </c>
      <c r="C17" s="20" t="s">
        <v>18</v>
      </c>
      <c r="D17" s="21" t="s">
        <v>20</v>
      </c>
      <c r="E17" s="22">
        <v>3222600</v>
      </c>
      <c r="F17" s="23">
        <v>3222600</v>
      </c>
      <c r="G17" s="23">
        <v>1773500</v>
      </c>
      <c r="H17" s="23">
        <v>335000</v>
      </c>
      <c r="I17" s="23">
        <v>0</v>
      </c>
      <c r="J17" s="22">
        <v>70000</v>
      </c>
      <c r="K17" s="23">
        <v>70000</v>
      </c>
      <c r="L17" s="23">
        <v>0</v>
      </c>
      <c r="M17" s="23">
        <v>0</v>
      </c>
      <c r="N17" s="23">
        <v>0</v>
      </c>
      <c r="O17" s="23">
        <v>0</v>
      </c>
      <c r="P17" s="22">
        <f t="shared" ref="P17:P81" si="2">E17+J17</f>
        <v>3292600</v>
      </c>
    </row>
    <row r="18" spans="1:16" ht="54.75" customHeight="1" x14ac:dyDescent="0.2">
      <c r="A18" s="7" t="s">
        <v>21</v>
      </c>
      <c r="B18" s="7" t="s">
        <v>23</v>
      </c>
      <c r="C18" s="20" t="s">
        <v>22</v>
      </c>
      <c r="D18" s="21" t="s">
        <v>24</v>
      </c>
      <c r="E18" s="22">
        <v>85673900</v>
      </c>
      <c r="F18" s="23">
        <v>85673900</v>
      </c>
      <c r="G18" s="23">
        <v>0</v>
      </c>
      <c r="H18" s="23">
        <v>0</v>
      </c>
      <c r="I18" s="23">
        <v>0</v>
      </c>
      <c r="J18" s="22">
        <v>1176400</v>
      </c>
      <c r="K18" s="23">
        <v>1176400</v>
      </c>
      <c r="L18" s="23">
        <v>0</v>
      </c>
      <c r="M18" s="23">
        <v>0</v>
      </c>
      <c r="N18" s="23">
        <v>0</v>
      </c>
      <c r="O18" s="23">
        <v>0</v>
      </c>
      <c r="P18" s="22">
        <f t="shared" si="2"/>
        <v>86850300</v>
      </c>
    </row>
    <row r="19" spans="1:16" ht="76.5" customHeight="1" x14ac:dyDescent="0.2">
      <c r="A19" s="7" t="s">
        <v>25</v>
      </c>
      <c r="B19" s="7" t="s">
        <v>27</v>
      </c>
      <c r="C19" s="20" t="s">
        <v>26</v>
      </c>
      <c r="D19" s="21" t="s">
        <v>28</v>
      </c>
      <c r="E19" s="22">
        <v>16016900</v>
      </c>
      <c r="F19" s="23">
        <v>16016900</v>
      </c>
      <c r="G19" s="23">
        <v>0</v>
      </c>
      <c r="H19" s="23">
        <v>0</v>
      </c>
      <c r="I19" s="23">
        <v>0</v>
      </c>
      <c r="J19" s="22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2">
        <f t="shared" si="2"/>
        <v>16016900</v>
      </c>
    </row>
    <row r="20" spans="1:16" ht="47.25" customHeight="1" x14ac:dyDescent="0.2">
      <c r="A20" s="8" t="s">
        <v>220</v>
      </c>
      <c r="B20" s="7">
        <v>2080</v>
      </c>
      <c r="C20" s="24" t="s">
        <v>221</v>
      </c>
      <c r="D20" s="21" t="s">
        <v>222</v>
      </c>
      <c r="E20" s="22">
        <v>868700</v>
      </c>
      <c r="F20" s="23">
        <v>868700</v>
      </c>
      <c r="G20" s="23">
        <v>0</v>
      </c>
      <c r="H20" s="23">
        <v>0</v>
      </c>
      <c r="I20" s="23">
        <v>0</v>
      </c>
      <c r="J20" s="22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2">
        <f t="shared" si="2"/>
        <v>868700</v>
      </c>
    </row>
    <row r="21" spans="1:16" ht="48" customHeight="1" x14ac:dyDescent="0.2">
      <c r="A21" s="7" t="s">
        <v>223</v>
      </c>
      <c r="B21" s="7">
        <v>2100</v>
      </c>
      <c r="C21" s="24" t="s">
        <v>39</v>
      </c>
      <c r="D21" s="21" t="s">
        <v>224</v>
      </c>
      <c r="E21" s="22">
        <v>4971400</v>
      </c>
      <c r="F21" s="23">
        <v>4971400</v>
      </c>
      <c r="G21" s="23">
        <v>0</v>
      </c>
      <c r="H21" s="23">
        <v>0</v>
      </c>
      <c r="I21" s="23">
        <v>0</v>
      </c>
      <c r="J21" s="22">
        <v>702600</v>
      </c>
      <c r="K21" s="23">
        <v>702600</v>
      </c>
      <c r="L21" s="23">
        <v>0</v>
      </c>
      <c r="M21" s="23">
        <v>0</v>
      </c>
      <c r="N21" s="23">
        <v>0</v>
      </c>
      <c r="O21" s="23">
        <v>0</v>
      </c>
      <c r="P21" s="22">
        <f t="shared" si="2"/>
        <v>5674000</v>
      </c>
    </row>
    <row r="22" spans="1:16" ht="48" customHeight="1" x14ac:dyDescent="0.2">
      <c r="A22" s="8" t="s">
        <v>284</v>
      </c>
      <c r="B22" s="7">
        <v>2110</v>
      </c>
      <c r="C22" s="24"/>
      <c r="D22" s="21" t="s">
        <v>285</v>
      </c>
      <c r="E22" s="22">
        <v>8452600</v>
      </c>
      <c r="F22" s="23">
        <v>8452600</v>
      </c>
      <c r="G22" s="23">
        <v>0</v>
      </c>
      <c r="H22" s="23">
        <v>0</v>
      </c>
      <c r="I22" s="23">
        <v>0</v>
      </c>
      <c r="J22" s="22">
        <v>1700</v>
      </c>
      <c r="K22" s="23">
        <v>1700</v>
      </c>
      <c r="L22" s="23">
        <v>0</v>
      </c>
      <c r="M22" s="23">
        <v>0</v>
      </c>
      <c r="N22" s="23">
        <v>0</v>
      </c>
      <c r="O22" s="23">
        <v>0</v>
      </c>
      <c r="P22" s="22">
        <f t="shared" si="2"/>
        <v>8454300</v>
      </c>
    </row>
    <row r="23" spans="1:16" ht="99.75" customHeight="1" x14ac:dyDescent="0.2">
      <c r="A23" s="11" t="s">
        <v>235</v>
      </c>
      <c r="B23" s="11">
        <v>2111</v>
      </c>
      <c r="C23" s="49" t="s">
        <v>40</v>
      </c>
      <c r="D23" s="31" t="s">
        <v>286</v>
      </c>
      <c r="E23" s="32">
        <v>8452600</v>
      </c>
      <c r="F23" s="33">
        <v>8452600</v>
      </c>
      <c r="G23" s="33">
        <v>0</v>
      </c>
      <c r="H23" s="33">
        <v>0</v>
      </c>
      <c r="I23" s="33">
        <v>0</v>
      </c>
      <c r="J23" s="32">
        <v>1700</v>
      </c>
      <c r="K23" s="33">
        <v>1700</v>
      </c>
      <c r="L23" s="33">
        <v>0</v>
      </c>
      <c r="M23" s="33">
        <v>0</v>
      </c>
      <c r="N23" s="33">
        <v>0</v>
      </c>
      <c r="O23" s="33">
        <v>0</v>
      </c>
      <c r="P23" s="32">
        <f t="shared" si="2"/>
        <v>8454300</v>
      </c>
    </row>
    <row r="24" spans="1:16" ht="64.5" customHeight="1" x14ac:dyDescent="0.2">
      <c r="A24" s="7" t="s">
        <v>29</v>
      </c>
      <c r="B24" s="7">
        <v>2140</v>
      </c>
      <c r="C24" s="24"/>
      <c r="D24" s="21" t="s">
        <v>232</v>
      </c>
      <c r="E24" s="22">
        <f>SUM(E25:E27)</f>
        <v>2760000</v>
      </c>
      <c r="F24" s="22">
        <f t="shared" ref="F24:P24" si="3">SUM(F25:F27)</f>
        <v>2760000</v>
      </c>
      <c r="G24" s="22">
        <f t="shared" si="3"/>
        <v>0</v>
      </c>
      <c r="H24" s="22">
        <f t="shared" si="3"/>
        <v>0</v>
      </c>
      <c r="I24" s="22">
        <f t="shared" si="3"/>
        <v>0</v>
      </c>
      <c r="J24" s="22">
        <f t="shared" si="3"/>
        <v>0</v>
      </c>
      <c r="K24" s="22">
        <f t="shared" si="3"/>
        <v>0</v>
      </c>
      <c r="L24" s="22">
        <f t="shared" si="3"/>
        <v>0</v>
      </c>
      <c r="M24" s="22">
        <f t="shared" si="3"/>
        <v>0</v>
      </c>
      <c r="N24" s="22">
        <f t="shared" si="3"/>
        <v>0</v>
      </c>
      <c r="O24" s="22">
        <f t="shared" si="3"/>
        <v>0</v>
      </c>
      <c r="P24" s="22">
        <f t="shared" si="3"/>
        <v>2760000</v>
      </c>
    </row>
    <row r="25" spans="1:16" ht="45" customHeight="1" x14ac:dyDescent="0.2">
      <c r="A25" s="11" t="s">
        <v>230</v>
      </c>
      <c r="B25" s="11">
        <v>2141</v>
      </c>
      <c r="C25" s="49" t="s">
        <v>226</v>
      </c>
      <c r="D25" s="31" t="s">
        <v>233</v>
      </c>
      <c r="E25" s="32">
        <v>30000</v>
      </c>
      <c r="F25" s="33">
        <v>30000</v>
      </c>
      <c r="G25" s="33">
        <v>0</v>
      </c>
      <c r="H25" s="33">
        <v>0</v>
      </c>
      <c r="I25" s="33">
        <v>0</v>
      </c>
      <c r="J25" s="32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2">
        <f t="shared" si="2"/>
        <v>30000</v>
      </c>
    </row>
    <row r="26" spans="1:16" ht="50.25" customHeight="1" x14ac:dyDescent="0.2">
      <c r="A26" s="11" t="s">
        <v>231</v>
      </c>
      <c r="B26" s="11">
        <v>2142</v>
      </c>
      <c r="C26" s="49" t="s">
        <v>226</v>
      </c>
      <c r="D26" s="31" t="s">
        <v>234</v>
      </c>
      <c r="E26" s="32">
        <v>30000</v>
      </c>
      <c r="F26" s="33">
        <v>30000</v>
      </c>
      <c r="G26" s="33">
        <v>0</v>
      </c>
      <c r="H26" s="33">
        <v>0</v>
      </c>
      <c r="I26" s="33">
        <v>0</v>
      </c>
      <c r="J26" s="32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2">
        <f t="shared" si="2"/>
        <v>30000</v>
      </c>
    </row>
    <row r="27" spans="1:16" ht="77.25" customHeight="1" x14ac:dyDescent="0.2">
      <c r="A27" s="50" t="s">
        <v>287</v>
      </c>
      <c r="B27" s="50">
        <v>2146</v>
      </c>
      <c r="C27" s="51" t="s">
        <v>226</v>
      </c>
      <c r="D27" s="52" t="s">
        <v>288</v>
      </c>
      <c r="E27" s="53">
        <v>2700000</v>
      </c>
      <c r="F27" s="54">
        <v>2700000</v>
      </c>
      <c r="G27" s="33">
        <v>0</v>
      </c>
      <c r="H27" s="33">
        <v>0</v>
      </c>
      <c r="I27" s="33">
        <v>0</v>
      </c>
      <c r="J27" s="32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2">
        <f t="shared" si="2"/>
        <v>2700000</v>
      </c>
    </row>
    <row r="28" spans="1:16" ht="55.5" customHeight="1" x14ac:dyDescent="0.2">
      <c r="A28" s="7" t="s">
        <v>225</v>
      </c>
      <c r="B28" s="7">
        <v>2150</v>
      </c>
      <c r="C28" s="24"/>
      <c r="D28" s="21" t="s">
        <v>227</v>
      </c>
      <c r="E28" s="22">
        <v>190000</v>
      </c>
      <c r="F28" s="23">
        <v>190000</v>
      </c>
      <c r="G28" s="23">
        <v>0</v>
      </c>
      <c r="H28" s="23">
        <v>0</v>
      </c>
      <c r="I28" s="23">
        <v>0</v>
      </c>
      <c r="J28" s="22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2">
        <f t="shared" si="2"/>
        <v>190000</v>
      </c>
    </row>
    <row r="29" spans="1:16" ht="37.5" customHeight="1" x14ac:dyDescent="0.2">
      <c r="A29" s="11" t="s">
        <v>228</v>
      </c>
      <c r="B29" s="11">
        <v>2152</v>
      </c>
      <c r="C29" s="49" t="s">
        <v>226</v>
      </c>
      <c r="D29" s="31" t="s">
        <v>229</v>
      </c>
      <c r="E29" s="32">
        <v>190000</v>
      </c>
      <c r="F29" s="33">
        <v>190000</v>
      </c>
      <c r="G29" s="33">
        <v>0</v>
      </c>
      <c r="H29" s="33">
        <v>0</v>
      </c>
      <c r="I29" s="33">
        <v>0</v>
      </c>
      <c r="J29" s="32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25">
        <f t="shared" si="2"/>
        <v>190000</v>
      </c>
    </row>
    <row r="30" spans="1:16" ht="46.5" customHeight="1" x14ac:dyDescent="0.2">
      <c r="A30" s="7" t="s">
        <v>32</v>
      </c>
      <c r="B30" s="7" t="s">
        <v>33</v>
      </c>
      <c r="C30" s="28"/>
      <c r="D30" s="21" t="s">
        <v>34</v>
      </c>
      <c r="E30" s="22">
        <v>1381600</v>
      </c>
      <c r="F30" s="23">
        <v>1381600</v>
      </c>
      <c r="G30" s="23">
        <v>886600</v>
      </c>
      <c r="H30" s="23">
        <v>200000</v>
      </c>
      <c r="I30" s="23">
        <v>0</v>
      </c>
      <c r="J30" s="22">
        <v>60000</v>
      </c>
      <c r="K30" s="23">
        <v>60000</v>
      </c>
      <c r="L30" s="23">
        <v>0</v>
      </c>
      <c r="M30" s="23">
        <v>10000</v>
      </c>
      <c r="N30" s="23">
        <v>0</v>
      </c>
      <c r="O30" s="23">
        <v>0</v>
      </c>
      <c r="P30" s="22">
        <f t="shared" si="2"/>
        <v>1441600</v>
      </c>
    </row>
    <row r="31" spans="1:16" ht="39.75" customHeight="1" x14ac:dyDescent="0.2">
      <c r="A31" s="11" t="s">
        <v>35</v>
      </c>
      <c r="B31" s="11" t="s">
        <v>37</v>
      </c>
      <c r="C31" s="30" t="s">
        <v>36</v>
      </c>
      <c r="D31" s="31" t="s">
        <v>38</v>
      </c>
      <c r="E31" s="32">
        <v>1381600</v>
      </c>
      <c r="F31" s="33">
        <v>1381600</v>
      </c>
      <c r="G31" s="33">
        <v>886600</v>
      </c>
      <c r="H31" s="33">
        <v>200000</v>
      </c>
      <c r="I31" s="33">
        <v>0</v>
      </c>
      <c r="J31" s="32">
        <v>60000</v>
      </c>
      <c r="K31" s="33">
        <v>60000</v>
      </c>
      <c r="L31" s="33">
        <v>0</v>
      </c>
      <c r="M31" s="33">
        <v>10000</v>
      </c>
      <c r="N31" s="33">
        <v>0</v>
      </c>
      <c r="O31" s="33">
        <v>0</v>
      </c>
      <c r="P31" s="25">
        <f t="shared" si="2"/>
        <v>1441600</v>
      </c>
    </row>
    <row r="32" spans="1:16" ht="54" customHeight="1" x14ac:dyDescent="0.2">
      <c r="A32" s="5" t="s">
        <v>41</v>
      </c>
      <c r="B32" s="6"/>
      <c r="C32" s="17"/>
      <c r="D32" s="18" t="s">
        <v>42</v>
      </c>
      <c r="E32" s="19">
        <f>SUM(E33)</f>
        <v>148137300</v>
      </c>
      <c r="F32" s="19">
        <f t="shared" ref="F32:O32" si="4">SUM(F33)</f>
        <v>148137300</v>
      </c>
      <c r="G32" s="19">
        <f t="shared" si="4"/>
        <v>109691853</v>
      </c>
      <c r="H32" s="19">
        <f t="shared" si="4"/>
        <v>7822270</v>
      </c>
      <c r="I32" s="19">
        <f t="shared" si="4"/>
        <v>0</v>
      </c>
      <c r="J32" s="19">
        <f t="shared" si="4"/>
        <v>995000</v>
      </c>
      <c r="K32" s="19">
        <f t="shared" si="4"/>
        <v>750000</v>
      </c>
      <c r="L32" s="19">
        <f t="shared" si="4"/>
        <v>0</v>
      </c>
      <c r="M32" s="19">
        <f t="shared" si="4"/>
        <v>0</v>
      </c>
      <c r="N32" s="19">
        <f t="shared" si="4"/>
        <v>245000</v>
      </c>
      <c r="O32" s="19">
        <f t="shared" si="4"/>
        <v>200000</v>
      </c>
      <c r="P32" s="22">
        <f t="shared" si="2"/>
        <v>149132300</v>
      </c>
    </row>
    <row r="33" spans="1:16" ht="47.25" customHeight="1" x14ac:dyDescent="0.2">
      <c r="A33" s="7" t="s">
        <v>43</v>
      </c>
      <c r="B33" s="10"/>
      <c r="C33" s="28"/>
      <c r="D33" s="21" t="s">
        <v>42</v>
      </c>
      <c r="E33" s="22">
        <f>SUM(E34+E35+E36+E37+E38+E39+E42+E44+E45+E46+E48)</f>
        <v>148137300</v>
      </c>
      <c r="F33" s="23">
        <v>148137300</v>
      </c>
      <c r="G33" s="23">
        <v>109691853</v>
      </c>
      <c r="H33" s="23">
        <v>7822270</v>
      </c>
      <c r="I33" s="23">
        <v>0</v>
      </c>
      <c r="J33" s="22">
        <v>995000</v>
      </c>
      <c r="K33" s="23">
        <v>750000</v>
      </c>
      <c r="L33" s="23">
        <v>0</v>
      </c>
      <c r="M33" s="23">
        <v>0</v>
      </c>
      <c r="N33" s="23">
        <v>245000</v>
      </c>
      <c r="O33" s="23">
        <v>200000</v>
      </c>
      <c r="P33" s="22">
        <f t="shared" si="2"/>
        <v>149132300</v>
      </c>
    </row>
    <row r="34" spans="1:16" ht="157.5" customHeight="1" x14ac:dyDescent="0.2">
      <c r="A34" s="7" t="s">
        <v>44</v>
      </c>
      <c r="B34" s="7" t="s">
        <v>46</v>
      </c>
      <c r="C34" s="20" t="s">
        <v>45</v>
      </c>
      <c r="D34" s="21" t="s">
        <v>47</v>
      </c>
      <c r="E34" s="22">
        <v>136526280</v>
      </c>
      <c r="F34" s="23">
        <v>136526280</v>
      </c>
      <c r="G34" s="23">
        <v>102411895</v>
      </c>
      <c r="H34" s="23">
        <v>7649100</v>
      </c>
      <c r="I34" s="23">
        <v>0</v>
      </c>
      <c r="J34" s="22">
        <v>995000</v>
      </c>
      <c r="K34" s="23">
        <v>750000</v>
      </c>
      <c r="L34" s="23">
        <v>0</v>
      </c>
      <c r="M34" s="23">
        <v>0</v>
      </c>
      <c r="N34" s="23">
        <v>245000</v>
      </c>
      <c r="O34" s="23">
        <v>200000</v>
      </c>
      <c r="P34" s="22">
        <f t="shared" si="2"/>
        <v>137521280</v>
      </c>
    </row>
    <row r="35" spans="1:16" ht="60.75" customHeight="1" x14ac:dyDescent="0.2">
      <c r="A35" s="7" t="s">
        <v>48</v>
      </c>
      <c r="B35" s="7" t="s">
        <v>49</v>
      </c>
      <c r="C35" s="20" t="s">
        <v>45</v>
      </c>
      <c r="D35" s="21" t="s">
        <v>50</v>
      </c>
      <c r="E35" s="22">
        <v>1024800</v>
      </c>
      <c r="F35" s="23">
        <v>1024800</v>
      </c>
      <c r="G35" s="23">
        <v>840000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2">
        <f t="shared" si="2"/>
        <v>1024800</v>
      </c>
    </row>
    <row r="36" spans="1:16" ht="78.75" x14ac:dyDescent="0.2">
      <c r="A36" s="7" t="s">
        <v>51</v>
      </c>
      <c r="B36" s="7" t="s">
        <v>30</v>
      </c>
      <c r="C36" s="20" t="s">
        <v>52</v>
      </c>
      <c r="D36" s="21" t="s">
        <v>53</v>
      </c>
      <c r="E36" s="22">
        <v>2258032</v>
      </c>
      <c r="F36" s="23">
        <v>2258032</v>
      </c>
      <c r="G36" s="23">
        <v>1798470</v>
      </c>
      <c r="H36" s="23">
        <v>13600</v>
      </c>
      <c r="I36" s="23">
        <v>0</v>
      </c>
      <c r="J36" s="22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2">
        <f t="shared" si="2"/>
        <v>2258032</v>
      </c>
    </row>
    <row r="37" spans="1:16" ht="68.25" customHeight="1" x14ac:dyDescent="0.2">
      <c r="A37" s="7" t="s">
        <v>54</v>
      </c>
      <c r="B37" s="7" t="s">
        <v>56</v>
      </c>
      <c r="C37" s="20" t="s">
        <v>55</v>
      </c>
      <c r="D37" s="21" t="s">
        <v>57</v>
      </c>
      <c r="E37" s="22">
        <v>300000</v>
      </c>
      <c r="F37" s="23">
        <v>300000</v>
      </c>
      <c r="G37" s="23">
        <v>0</v>
      </c>
      <c r="H37" s="23">
        <v>0</v>
      </c>
      <c r="I37" s="23">
        <v>0</v>
      </c>
      <c r="J37" s="22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2">
        <f t="shared" si="2"/>
        <v>300000</v>
      </c>
    </row>
    <row r="38" spans="1:16" ht="59.25" customHeight="1" x14ac:dyDescent="0.2">
      <c r="A38" s="7" t="s">
        <v>58</v>
      </c>
      <c r="B38" s="7" t="s">
        <v>60</v>
      </c>
      <c r="C38" s="20" t="s">
        <v>59</v>
      </c>
      <c r="D38" s="21" t="s">
        <v>61</v>
      </c>
      <c r="E38" s="22">
        <v>1543870</v>
      </c>
      <c r="F38" s="23">
        <v>1543870</v>
      </c>
      <c r="G38" s="23">
        <v>1144500</v>
      </c>
      <c r="H38" s="23">
        <v>34070</v>
      </c>
      <c r="I38" s="23">
        <v>0</v>
      </c>
      <c r="J38" s="22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2">
        <f t="shared" si="2"/>
        <v>1543870</v>
      </c>
    </row>
    <row r="39" spans="1:16" ht="48" customHeight="1" x14ac:dyDescent="0.2">
      <c r="A39" s="7" t="s">
        <v>62</v>
      </c>
      <c r="B39" s="7" t="s">
        <v>63</v>
      </c>
      <c r="C39" s="20"/>
      <c r="D39" s="21" t="s">
        <v>64</v>
      </c>
      <c r="E39" s="22">
        <v>3710418</v>
      </c>
      <c r="F39" s="23">
        <v>3710418</v>
      </c>
      <c r="G39" s="23">
        <v>2634288</v>
      </c>
      <c r="H39" s="23">
        <v>68000</v>
      </c>
      <c r="I39" s="23">
        <v>0</v>
      </c>
      <c r="J39" s="22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2">
        <f t="shared" si="2"/>
        <v>3710418</v>
      </c>
    </row>
    <row r="40" spans="1:16" ht="64.5" customHeight="1" x14ac:dyDescent="0.2">
      <c r="A40" s="11" t="s">
        <v>236</v>
      </c>
      <c r="B40" s="11">
        <v>1161</v>
      </c>
      <c r="C40" s="30" t="s">
        <v>59</v>
      </c>
      <c r="D40" s="31" t="s">
        <v>238</v>
      </c>
      <c r="E40" s="26">
        <v>3560418</v>
      </c>
      <c r="F40" s="27">
        <v>3560418</v>
      </c>
      <c r="G40" s="27">
        <v>2634288</v>
      </c>
      <c r="H40" s="27">
        <v>68000</v>
      </c>
      <c r="I40" s="27"/>
      <c r="J40" s="26">
        <v>0</v>
      </c>
      <c r="K40" s="27"/>
      <c r="L40" s="27"/>
      <c r="M40" s="27"/>
      <c r="N40" s="27"/>
      <c r="O40" s="27">
        <v>0</v>
      </c>
      <c r="P40" s="26">
        <f t="shared" si="2"/>
        <v>3560418</v>
      </c>
    </row>
    <row r="41" spans="1:16" ht="34.5" customHeight="1" x14ac:dyDescent="0.2">
      <c r="A41" s="11" t="s">
        <v>237</v>
      </c>
      <c r="B41" s="11">
        <v>1162</v>
      </c>
      <c r="C41" s="30" t="s">
        <v>59</v>
      </c>
      <c r="D41" s="31" t="s">
        <v>239</v>
      </c>
      <c r="E41" s="32">
        <v>150000</v>
      </c>
      <c r="F41" s="33">
        <v>150000</v>
      </c>
      <c r="G41" s="27"/>
      <c r="H41" s="27"/>
      <c r="I41" s="27"/>
      <c r="J41" s="26">
        <v>0</v>
      </c>
      <c r="K41" s="27"/>
      <c r="L41" s="27"/>
      <c r="M41" s="27"/>
      <c r="N41" s="27"/>
      <c r="O41" s="27">
        <v>0</v>
      </c>
      <c r="P41" s="26">
        <f t="shared" si="2"/>
        <v>150000</v>
      </c>
    </row>
    <row r="42" spans="1:16" ht="48" customHeight="1" x14ac:dyDescent="0.2">
      <c r="A42" s="7" t="s">
        <v>65</v>
      </c>
      <c r="B42" s="7" t="s">
        <v>66</v>
      </c>
      <c r="C42" s="28"/>
      <c r="D42" s="21" t="s">
        <v>67</v>
      </c>
      <c r="E42" s="22">
        <v>30000</v>
      </c>
      <c r="F42" s="23">
        <v>30000</v>
      </c>
      <c r="G42" s="23">
        <v>0</v>
      </c>
      <c r="H42" s="23">
        <v>0</v>
      </c>
      <c r="I42" s="23">
        <v>0</v>
      </c>
      <c r="J42" s="22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2">
        <f t="shared" si="2"/>
        <v>30000</v>
      </c>
    </row>
    <row r="43" spans="1:16" ht="85.5" customHeight="1" x14ac:dyDescent="0.2">
      <c r="A43" s="11" t="s">
        <v>68</v>
      </c>
      <c r="B43" s="11" t="s">
        <v>70</v>
      </c>
      <c r="C43" s="30" t="s">
        <v>69</v>
      </c>
      <c r="D43" s="31" t="s">
        <v>71</v>
      </c>
      <c r="E43" s="32">
        <v>30000</v>
      </c>
      <c r="F43" s="33">
        <v>30000</v>
      </c>
      <c r="G43" s="33">
        <v>0</v>
      </c>
      <c r="H43" s="33">
        <v>0</v>
      </c>
      <c r="I43" s="33">
        <v>0</v>
      </c>
      <c r="J43" s="32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22">
        <f t="shared" si="2"/>
        <v>30000</v>
      </c>
    </row>
    <row r="44" spans="1:16" ht="152.25" customHeight="1" x14ac:dyDescent="0.2">
      <c r="A44" s="7" t="s">
        <v>72</v>
      </c>
      <c r="B44" s="7" t="s">
        <v>73</v>
      </c>
      <c r="C44" s="20" t="s">
        <v>69</v>
      </c>
      <c r="D44" s="21" t="s">
        <v>74</v>
      </c>
      <c r="E44" s="22">
        <v>320000</v>
      </c>
      <c r="F44" s="23">
        <v>320000</v>
      </c>
      <c r="G44" s="23">
        <v>0</v>
      </c>
      <c r="H44" s="23">
        <v>0</v>
      </c>
      <c r="I44" s="23">
        <v>0</v>
      </c>
      <c r="J44" s="22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2">
        <f t="shared" si="2"/>
        <v>320000</v>
      </c>
    </row>
    <row r="45" spans="1:16" ht="351.75" customHeight="1" x14ac:dyDescent="0.2">
      <c r="A45" s="7" t="s">
        <v>240</v>
      </c>
      <c r="B45" s="7">
        <v>3230</v>
      </c>
      <c r="C45" s="20" t="s">
        <v>69</v>
      </c>
      <c r="D45" s="21" t="s">
        <v>241</v>
      </c>
      <c r="E45" s="43">
        <v>50000</v>
      </c>
      <c r="F45" s="23">
        <v>50000</v>
      </c>
      <c r="G45" s="23">
        <v>0</v>
      </c>
      <c r="H45" s="23">
        <v>0</v>
      </c>
      <c r="I45" s="23">
        <v>0</v>
      </c>
      <c r="J45" s="22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2">
        <f t="shared" si="2"/>
        <v>50000</v>
      </c>
    </row>
    <row r="46" spans="1:16" ht="42.75" customHeight="1" x14ac:dyDescent="0.2">
      <c r="A46" s="7" t="s">
        <v>75</v>
      </c>
      <c r="B46" s="7" t="s">
        <v>76</v>
      </c>
      <c r="C46" s="28"/>
      <c r="D46" s="21" t="s">
        <v>77</v>
      </c>
      <c r="E46" s="22">
        <v>45000</v>
      </c>
      <c r="F46" s="23">
        <v>45000</v>
      </c>
      <c r="G46" s="23">
        <v>0</v>
      </c>
      <c r="H46" s="23">
        <v>0</v>
      </c>
      <c r="I46" s="23">
        <v>0</v>
      </c>
      <c r="J46" s="22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2">
        <f t="shared" si="2"/>
        <v>45000</v>
      </c>
    </row>
    <row r="47" spans="1:16" ht="69.75" customHeight="1" x14ac:dyDescent="0.2">
      <c r="A47" s="11" t="s">
        <v>78</v>
      </c>
      <c r="B47" s="11" t="s">
        <v>79</v>
      </c>
      <c r="C47" s="30" t="s">
        <v>36</v>
      </c>
      <c r="D47" s="31" t="s">
        <v>80</v>
      </c>
      <c r="E47" s="32">
        <v>45000</v>
      </c>
      <c r="F47" s="33">
        <v>45000</v>
      </c>
      <c r="G47" s="33">
        <v>0</v>
      </c>
      <c r="H47" s="33">
        <v>0</v>
      </c>
      <c r="I47" s="33">
        <v>0</v>
      </c>
      <c r="J47" s="32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22">
        <f t="shared" si="2"/>
        <v>45000</v>
      </c>
    </row>
    <row r="48" spans="1:16" ht="45" customHeight="1" x14ac:dyDescent="0.2">
      <c r="A48" s="7" t="s">
        <v>81</v>
      </c>
      <c r="B48" s="7" t="s">
        <v>82</v>
      </c>
      <c r="C48" s="28"/>
      <c r="D48" s="21" t="s">
        <v>83</v>
      </c>
      <c r="E48" s="22">
        <v>2328900</v>
      </c>
      <c r="F48" s="23">
        <v>2328900</v>
      </c>
      <c r="G48" s="23">
        <v>862700</v>
      </c>
      <c r="H48" s="23">
        <v>57500</v>
      </c>
      <c r="I48" s="23">
        <v>0</v>
      </c>
      <c r="J48" s="22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2">
        <f t="shared" si="2"/>
        <v>2328900</v>
      </c>
    </row>
    <row r="49" spans="1:16" ht="61.5" customHeight="1" x14ac:dyDescent="0.2">
      <c r="A49" s="11" t="s">
        <v>84</v>
      </c>
      <c r="B49" s="11" t="s">
        <v>85</v>
      </c>
      <c r="C49" s="30" t="s">
        <v>36</v>
      </c>
      <c r="D49" s="31" t="s">
        <v>86</v>
      </c>
      <c r="E49" s="32">
        <v>1334900</v>
      </c>
      <c r="F49" s="33">
        <v>1334900</v>
      </c>
      <c r="G49" s="33">
        <v>862700</v>
      </c>
      <c r="H49" s="33">
        <v>57500</v>
      </c>
      <c r="I49" s="33">
        <v>0</v>
      </c>
      <c r="J49" s="32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22">
        <f t="shared" si="2"/>
        <v>1334900</v>
      </c>
    </row>
    <row r="50" spans="1:16" ht="83.25" customHeight="1" x14ac:dyDescent="0.2">
      <c r="A50" s="11" t="s">
        <v>87</v>
      </c>
      <c r="B50" s="11" t="s">
        <v>88</v>
      </c>
      <c r="C50" s="30" t="s">
        <v>36</v>
      </c>
      <c r="D50" s="31" t="s">
        <v>89</v>
      </c>
      <c r="E50" s="32">
        <v>994000</v>
      </c>
      <c r="F50" s="33">
        <v>994000</v>
      </c>
      <c r="G50" s="33">
        <v>0</v>
      </c>
      <c r="H50" s="33">
        <v>0</v>
      </c>
      <c r="I50" s="33">
        <v>0</v>
      </c>
      <c r="J50" s="32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22">
        <f t="shared" si="2"/>
        <v>994000</v>
      </c>
    </row>
    <row r="51" spans="1:16" ht="38.25" customHeight="1" x14ac:dyDescent="0.2">
      <c r="A51" s="5" t="s">
        <v>90</v>
      </c>
      <c r="B51" s="6"/>
      <c r="C51" s="17"/>
      <c r="D51" s="18" t="s">
        <v>91</v>
      </c>
      <c r="E51" s="19">
        <f>SUM(E52)</f>
        <v>513346000</v>
      </c>
      <c r="F51" s="19">
        <f t="shared" ref="F51:P51" si="5">SUM(F52)</f>
        <v>513346000</v>
      </c>
      <c r="G51" s="19">
        <f t="shared" si="5"/>
        <v>5174800</v>
      </c>
      <c r="H51" s="19">
        <f t="shared" si="5"/>
        <v>479500</v>
      </c>
      <c r="I51" s="19">
        <f t="shared" si="5"/>
        <v>0</v>
      </c>
      <c r="J51" s="19">
        <f t="shared" si="5"/>
        <v>200000</v>
      </c>
      <c r="K51" s="19">
        <f t="shared" si="5"/>
        <v>200000</v>
      </c>
      <c r="L51" s="19">
        <f t="shared" si="5"/>
        <v>0</v>
      </c>
      <c r="M51" s="19">
        <f t="shared" si="5"/>
        <v>0</v>
      </c>
      <c r="N51" s="19">
        <f t="shared" si="5"/>
        <v>0</v>
      </c>
      <c r="O51" s="19">
        <f t="shared" si="5"/>
        <v>0</v>
      </c>
      <c r="P51" s="19">
        <f t="shared" si="5"/>
        <v>513546000</v>
      </c>
    </row>
    <row r="52" spans="1:16" ht="43.5" customHeight="1" x14ac:dyDescent="0.2">
      <c r="A52" s="7" t="s">
        <v>92</v>
      </c>
      <c r="B52" s="10"/>
      <c r="C52" s="28"/>
      <c r="D52" s="21" t="s">
        <v>91</v>
      </c>
      <c r="E52" s="22">
        <f>SUM(E53+E54+E57+E60+E68+E69+E74+E75+E78+E80+E81+E82+E84)</f>
        <v>513346000</v>
      </c>
      <c r="F52" s="22">
        <f t="shared" ref="F52:P52" si="6">SUM(F53+F54+F57+F60+F68+F69+F74+F75+F78+F80+F81+F82+F84)</f>
        <v>513346000</v>
      </c>
      <c r="G52" s="22">
        <f t="shared" si="6"/>
        <v>5174800</v>
      </c>
      <c r="H52" s="22">
        <f t="shared" si="6"/>
        <v>479500</v>
      </c>
      <c r="I52" s="22">
        <f t="shared" si="6"/>
        <v>0</v>
      </c>
      <c r="J52" s="22">
        <f t="shared" si="6"/>
        <v>200000</v>
      </c>
      <c r="K52" s="22">
        <f t="shared" si="6"/>
        <v>200000</v>
      </c>
      <c r="L52" s="22">
        <f t="shared" si="6"/>
        <v>0</v>
      </c>
      <c r="M52" s="22">
        <f t="shared" si="6"/>
        <v>0</v>
      </c>
      <c r="N52" s="22">
        <f t="shared" si="6"/>
        <v>0</v>
      </c>
      <c r="O52" s="22">
        <f t="shared" si="6"/>
        <v>0</v>
      </c>
      <c r="P52" s="22">
        <f t="shared" si="6"/>
        <v>513546000</v>
      </c>
    </row>
    <row r="53" spans="1:16" ht="337.5" customHeight="1" x14ac:dyDescent="0.2">
      <c r="A53" s="7" t="s">
        <v>158</v>
      </c>
      <c r="B53" s="7">
        <v>3230</v>
      </c>
      <c r="C53" s="36">
        <v>1040</v>
      </c>
      <c r="D53" s="21" t="s">
        <v>241</v>
      </c>
      <c r="E53" s="22">
        <v>517600</v>
      </c>
      <c r="F53" s="23">
        <v>517600</v>
      </c>
      <c r="G53" s="23">
        <v>0</v>
      </c>
      <c r="H53" s="23">
        <v>0</v>
      </c>
      <c r="I53" s="23">
        <v>0</v>
      </c>
      <c r="J53" s="22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2">
        <f t="shared" si="2"/>
        <v>517600</v>
      </c>
    </row>
    <row r="54" spans="1:16" ht="155.25" customHeight="1" x14ac:dyDescent="0.2">
      <c r="A54" s="7" t="s">
        <v>94</v>
      </c>
      <c r="B54" s="7" t="s">
        <v>95</v>
      </c>
      <c r="C54" s="28"/>
      <c r="D54" s="21" t="s">
        <v>96</v>
      </c>
      <c r="E54" s="22">
        <v>293599700</v>
      </c>
      <c r="F54" s="23">
        <v>293599700</v>
      </c>
      <c r="G54" s="23">
        <v>0</v>
      </c>
      <c r="H54" s="23">
        <v>0</v>
      </c>
      <c r="I54" s="23">
        <v>0</v>
      </c>
      <c r="J54" s="22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2">
        <f t="shared" si="2"/>
        <v>293599700</v>
      </c>
    </row>
    <row r="55" spans="1:16" ht="84" customHeight="1" x14ac:dyDescent="0.2">
      <c r="A55" s="11" t="s">
        <v>97</v>
      </c>
      <c r="B55" s="11" t="s">
        <v>98</v>
      </c>
      <c r="C55" s="30" t="s">
        <v>49</v>
      </c>
      <c r="D55" s="31" t="s">
        <v>99</v>
      </c>
      <c r="E55" s="32">
        <v>16000000</v>
      </c>
      <c r="F55" s="33">
        <v>16000000</v>
      </c>
      <c r="G55" s="33">
        <v>0</v>
      </c>
      <c r="H55" s="33">
        <v>0</v>
      </c>
      <c r="I55" s="33">
        <v>0</v>
      </c>
      <c r="J55" s="32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25">
        <f t="shared" si="2"/>
        <v>16000000</v>
      </c>
    </row>
    <row r="56" spans="1:16" ht="81" customHeight="1" x14ac:dyDescent="0.2">
      <c r="A56" s="11" t="s">
        <v>100</v>
      </c>
      <c r="B56" s="11" t="s">
        <v>101</v>
      </c>
      <c r="C56" s="30" t="s">
        <v>93</v>
      </c>
      <c r="D56" s="31" t="s">
        <v>271</v>
      </c>
      <c r="E56" s="32">
        <v>277599700</v>
      </c>
      <c r="F56" s="33">
        <v>277599700</v>
      </c>
      <c r="G56" s="33">
        <v>0</v>
      </c>
      <c r="H56" s="33">
        <v>0</v>
      </c>
      <c r="I56" s="33">
        <v>0</v>
      </c>
      <c r="J56" s="32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25">
        <f t="shared" si="2"/>
        <v>277599700</v>
      </c>
    </row>
    <row r="57" spans="1:16" ht="87.75" customHeight="1" x14ac:dyDescent="0.2">
      <c r="A57" s="7" t="s">
        <v>102</v>
      </c>
      <c r="B57" s="7" t="s">
        <v>103</v>
      </c>
      <c r="C57" s="28"/>
      <c r="D57" s="21" t="s">
        <v>104</v>
      </c>
      <c r="E57" s="22">
        <v>1914500</v>
      </c>
      <c r="F57" s="23">
        <v>1914500</v>
      </c>
      <c r="G57" s="23">
        <v>0</v>
      </c>
      <c r="H57" s="23">
        <v>0</v>
      </c>
      <c r="I57" s="23">
        <v>0</v>
      </c>
      <c r="J57" s="22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2">
        <f t="shared" si="2"/>
        <v>1914500</v>
      </c>
    </row>
    <row r="58" spans="1:16" ht="111" customHeight="1" x14ac:dyDescent="0.2">
      <c r="A58" s="11" t="s">
        <v>105</v>
      </c>
      <c r="B58" s="11" t="s">
        <v>106</v>
      </c>
      <c r="C58" s="30" t="s">
        <v>49</v>
      </c>
      <c r="D58" s="31" t="s">
        <v>107</v>
      </c>
      <c r="E58" s="32">
        <v>300000</v>
      </c>
      <c r="F58" s="33">
        <v>300000</v>
      </c>
      <c r="G58" s="33">
        <v>0</v>
      </c>
      <c r="H58" s="33">
        <v>0</v>
      </c>
      <c r="I58" s="33">
        <v>0</v>
      </c>
      <c r="J58" s="32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25">
        <f t="shared" si="2"/>
        <v>300000</v>
      </c>
    </row>
    <row r="59" spans="1:16" ht="96.75" customHeight="1" x14ac:dyDescent="0.2">
      <c r="A59" s="11" t="s">
        <v>108</v>
      </c>
      <c r="B59" s="11" t="s">
        <v>109</v>
      </c>
      <c r="C59" s="30" t="s">
        <v>93</v>
      </c>
      <c r="D59" s="31" t="s">
        <v>270</v>
      </c>
      <c r="E59" s="32">
        <v>1614500</v>
      </c>
      <c r="F59" s="33">
        <v>1614500</v>
      </c>
      <c r="G59" s="33">
        <v>0</v>
      </c>
      <c r="H59" s="33">
        <v>0</v>
      </c>
      <c r="I59" s="33">
        <v>0</v>
      </c>
      <c r="J59" s="32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25">
        <f t="shared" si="2"/>
        <v>1614500</v>
      </c>
    </row>
    <row r="60" spans="1:16" ht="88.5" customHeight="1" x14ac:dyDescent="0.2">
      <c r="A60" s="56" t="s">
        <v>110</v>
      </c>
      <c r="B60" s="56" t="s">
        <v>111</v>
      </c>
      <c r="C60" s="63"/>
      <c r="D60" s="40" t="s">
        <v>276</v>
      </c>
      <c r="E60" s="43">
        <f t="shared" ref="E60:O60" si="7">SUM(E61:E67)</f>
        <v>166225000</v>
      </c>
      <c r="F60" s="43">
        <f t="shared" si="7"/>
        <v>166225000</v>
      </c>
      <c r="G60" s="43">
        <f t="shared" si="7"/>
        <v>0</v>
      </c>
      <c r="H60" s="43">
        <f t="shared" si="7"/>
        <v>0</v>
      </c>
      <c r="I60" s="22">
        <f t="shared" si="7"/>
        <v>0</v>
      </c>
      <c r="J60" s="22">
        <f t="shared" si="7"/>
        <v>0</v>
      </c>
      <c r="K60" s="22">
        <f t="shared" si="7"/>
        <v>0</v>
      </c>
      <c r="L60" s="22">
        <f t="shared" si="7"/>
        <v>0</v>
      </c>
      <c r="M60" s="22">
        <f t="shared" si="7"/>
        <v>0</v>
      </c>
      <c r="N60" s="22">
        <f t="shared" si="7"/>
        <v>0</v>
      </c>
      <c r="O60" s="22">
        <f t="shared" si="7"/>
        <v>0</v>
      </c>
      <c r="P60" s="22">
        <f t="shared" si="2"/>
        <v>166225000</v>
      </c>
    </row>
    <row r="61" spans="1:16" ht="63" customHeight="1" x14ac:dyDescent="0.2">
      <c r="A61" s="11" t="s">
        <v>112</v>
      </c>
      <c r="B61" s="11" t="s">
        <v>113</v>
      </c>
      <c r="C61" s="30" t="s">
        <v>69</v>
      </c>
      <c r="D61" s="31" t="s">
        <v>114</v>
      </c>
      <c r="E61" s="32">
        <v>1300000</v>
      </c>
      <c r="F61" s="33">
        <v>1300000</v>
      </c>
      <c r="G61" s="33">
        <v>0</v>
      </c>
      <c r="H61" s="33">
        <v>0</v>
      </c>
      <c r="I61" s="33">
        <v>0</v>
      </c>
      <c r="J61" s="32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25">
        <f t="shared" si="2"/>
        <v>1300000</v>
      </c>
    </row>
    <row r="62" spans="1:16" ht="63" customHeight="1" x14ac:dyDescent="0.2">
      <c r="A62" s="55" t="s">
        <v>289</v>
      </c>
      <c r="B62" s="11">
        <v>3042</v>
      </c>
      <c r="C62" s="30" t="s">
        <v>69</v>
      </c>
      <c r="D62" s="31" t="s">
        <v>129</v>
      </c>
      <c r="E62" s="32">
        <v>46000</v>
      </c>
      <c r="F62" s="33">
        <v>46000</v>
      </c>
      <c r="G62" s="33"/>
      <c r="H62" s="33"/>
      <c r="I62" s="33"/>
      <c r="J62" s="32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25">
        <f t="shared" si="2"/>
        <v>46000</v>
      </c>
    </row>
    <row r="63" spans="1:16" ht="45.75" customHeight="1" x14ac:dyDescent="0.2">
      <c r="A63" s="11" t="s">
        <v>115</v>
      </c>
      <c r="B63" s="11" t="s">
        <v>116</v>
      </c>
      <c r="C63" s="30" t="s">
        <v>69</v>
      </c>
      <c r="D63" s="31" t="s">
        <v>117</v>
      </c>
      <c r="E63" s="32">
        <v>75000000</v>
      </c>
      <c r="F63" s="33">
        <v>75000000</v>
      </c>
      <c r="G63" s="33">
        <v>0</v>
      </c>
      <c r="H63" s="33">
        <v>0</v>
      </c>
      <c r="I63" s="33">
        <v>0</v>
      </c>
      <c r="J63" s="32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25">
        <f t="shared" si="2"/>
        <v>75000000</v>
      </c>
    </row>
    <row r="64" spans="1:16" ht="47.25" x14ac:dyDescent="0.2">
      <c r="A64" s="11" t="s">
        <v>118</v>
      </c>
      <c r="B64" s="11" t="s">
        <v>119</v>
      </c>
      <c r="C64" s="30" t="s">
        <v>69</v>
      </c>
      <c r="D64" s="31" t="s">
        <v>120</v>
      </c>
      <c r="E64" s="32">
        <v>3000000</v>
      </c>
      <c r="F64" s="33">
        <v>3000000</v>
      </c>
      <c r="G64" s="33">
        <v>0</v>
      </c>
      <c r="H64" s="33">
        <v>0</v>
      </c>
      <c r="I64" s="33">
        <v>0</v>
      </c>
      <c r="J64" s="32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25">
        <f t="shared" si="2"/>
        <v>3000000</v>
      </c>
    </row>
    <row r="65" spans="1:16" ht="45.75" customHeight="1" x14ac:dyDescent="0.2">
      <c r="A65" s="11" t="s">
        <v>121</v>
      </c>
      <c r="B65" s="11" t="s">
        <v>122</v>
      </c>
      <c r="C65" s="30" t="s">
        <v>69</v>
      </c>
      <c r="D65" s="31" t="s">
        <v>123</v>
      </c>
      <c r="E65" s="32">
        <v>16900000</v>
      </c>
      <c r="F65" s="33">
        <v>16900000</v>
      </c>
      <c r="G65" s="33">
        <v>0</v>
      </c>
      <c r="H65" s="33">
        <v>0</v>
      </c>
      <c r="I65" s="33">
        <v>0</v>
      </c>
      <c r="J65" s="32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25">
        <f t="shared" si="2"/>
        <v>16900000</v>
      </c>
    </row>
    <row r="66" spans="1:16" ht="48.75" customHeight="1" x14ac:dyDescent="0.2">
      <c r="A66" s="11" t="s">
        <v>124</v>
      </c>
      <c r="B66" s="11" t="s">
        <v>125</v>
      </c>
      <c r="C66" s="30" t="s">
        <v>69</v>
      </c>
      <c r="D66" s="31" t="s">
        <v>126</v>
      </c>
      <c r="E66" s="32">
        <v>360000</v>
      </c>
      <c r="F66" s="33">
        <v>360000</v>
      </c>
      <c r="G66" s="33">
        <v>0</v>
      </c>
      <c r="H66" s="33">
        <v>0</v>
      </c>
      <c r="I66" s="33">
        <v>0</v>
      </c>
      <c r="J66" s="32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25">
        <f t="shared" si="2"/>
        <v>360000</v>
      </c>
    </row>
    <row r="67" spans="1:16" ht="63" customHeight="1" x14ac:dyDescent="0.2">
      <c r="A67" s="55" t="s">
        <v>127</v>
      </c>
      <c r="B67" s="11" t="s">
        <v>128</v>
      </c>
      <c r="C67" s="30" t="s">
        <v>69</v>
      </c>
      <c r="D67" s="31" t="s">
        <v>130</v>
      </c>
      <c r="E67" s="32">
        <v>69619000</v>
      </c>
      <c r="F67" s="33">
        <v>69619000</v>
      </c>
      <c r="G67" s="33">
        <v>0</v>
      </c>
      <c r="H67" s="33">
        <v>0</v>
      </c>
      <c r="I67" s="33">
        <v>0</v>
      </c>
      <c r="J67" s="32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25">
        <f t="shared" si="2"/>
        <v>69619000</v>
      </c>
    </row>
    <row r="68" spans="1:16" ht="74.25" customHeight="1" x14ac:dyDescent="0.2">
      <c r="A68" s="7" t="s">
        <v>132</v>
      </c>
      <c r="B68" s="7" t="s">
        <v>134</v>
      </c>
      <c r="C68" s="20" t="s">
        <v>133</v>
      </c>
      <c r="D68" s="21" t="s">
        <v>135</v>
      </c>
      <c r="E68" s="22">
        <v>32500</v>
      </c>
      <c r="F68" s="23">
        <v>32500</v>
      </c>
      <c r="G68" s="23">
        <v>0</v>
      </c>
      <c r="H68" s="23">
        <v>0</v>
      </c>
      <c r="I68" s="23">
        <v>0</v>
      </c>
      <c r="J68" s="22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2">
        <f t="shared" si="2"/>
        <v>32500</v>
      </c>
    </row>
    <row r="69" spans="1:16" ht="312.75" customHeight="1" x14ac:dyDescent="0.2">
      <c r="A69" s="56" t="s">
        <v>136</v>
      </c>
      <c r="B69" s="56" t="s">
        <v>137</v>
      </c>
      <c r="C69" s="62" t="s">
        <v>131</v>
      </c>
      <c r="D69" s="40" t="s">
        <v>291</v>
      </c>
      <c r="E69" s="22">
        <f>SUM(E70+E71+E72+E73)</f>
        <v>41575000</v>
      </c>
      <c r="F69" s="22">
        <f>SUM(F70+F71+F72+F73)</f>
        <v>41575000</v>
      </c>
      <c r="G69" s="22">
        <f t="shared" ref="G69" si="8">SUM(G70+G71+G72+G73)</f>
        <v>0</v>
      </c>
      <c r="H69" s="22">
        <f t="shared" ref="H69:O69" si="9">SUM(H70+H71+H72+H73)</f>
        <v>0</v>
      </c>
      <c r="I69" s="22">
        <f t="shared" si="9"/>
        <v>0</v>
      </c>
      <c r="J69" s="22">
        <f t="shared" si="9"/>
        <v>0</v>
      </c>
      <c r="K69" s="22">
        <f t="shared" si="9"/>
        <v>0</v>
      </c>
      <c r="L69" s="22">
        <f t="shared" si="9"/>
        <v>0</v>
      </c>
      <c r="M69" s="22">
        <f t="shared" si="9"/>
        <v>0</v>
      </c>
      <c r="N69" s="22">
        <f t="shared" si="9"/>
        <v>0</v>
      </c>
      <c r="O69" s="22">
        <f t="shared" si="9"/>
        <v>0</v>
      </c>
      <c r="P69" s="22">
        <f t="shared" si="2"/>
        <v>41575000</v>
      </c>
    </row>
    <row r="70" spans="1:16" ht="78" customHeight="1" x14ac:dyDescent="0.2">
      <c r="A70" s="11" t="s">
        <v>290</v>
      </c>
      <c r="B70" s="11">
        <v>3081</v>
      </c>
      <c r="C70" s="30" t="s">
        <v>131</v>
      </c>
      <c r="D70" s="31" t="s">
        <v>277</v>
      </c>
      <c r="E70" s="32">
        <v>26500000</v>
      </c>
      <c r="F70" s="33">
        <v>26500000</v>
      </c>
      <c r="G70" s="33">
        <v>0</v>
      </c>
      <c r="H70" s="23"/>
      <c r="I70" s="23"/>
      <c r="J70" s="22"/>
      <c r="K70" s="23"/>
      <c r="L70" s="23"/>
      <c r="M70" s="23"/>
      <c r="N70" s="23"/>
      <c r="O70" s="23"/>
      <c r="P70" s="22">
        <f t="shared" si="2"/>
        <v>26500000</v>
      </c>
    </row>
    <row r="71" spans="1:16" ht="81.75" customHeight="1" x14ac:dyDescent="0.2">
      <c r="A71" s="11" t="s">
        <v>293</v>
      </c>
      <c r="B71" s="50">
        <v>3083</v>
      </c>
      <c r="C71" s="60">
        <v>1010</v>
      </c>
      <c r="D71" s="52" t="s">
        <v>243</v>
      </c>
      <c r="E71" s="53">
        <v>3600000</v>
      </c>
      <c r="F71" s="53">
        <v>3600000</v>
      </c>
      <c r="G71" s="33"/>
      <c r="H71" s="23"/>
      <c r="I71" s="23"/>
      <c r="J71" s="22"/>
      <c r="K71" s="23"/>
      <c r="L71" s="23"/>
      <c r="M71" s="23"/>
      <c r="N71" s="23"/>
      <c r="O71" s="23"/>
      <c r="P71" s="22">
        <f t="shared" si="2"/>
        <v>3600000</v>
      </c>
    </row>
    <row r="72" spans="1:16" ht="122.25" customHeight="1" x14ac:dyDescent="0.2">
      <c r="A72" s="11" t="s">
        <v>292</v>
      </c>
      <c r="B72" s="57">
        <v>3082</v>
      </c>
      <c r="C72" s="61">
        <v>1010</v>
      </c>
      <c r="D72" s="52" t="s">
        <v>294</v>
      </c>
      <c r="E72" s="58">
        <v>10700000</v>
      </c>
      <c r="F72" s="59">
        <v>10700000</v>
      </c>
      <c r="G72" s="27">
        <v>0</v>
      </c>
      <c r="H72" s="23"/>
      <c r="I72" s="23"/>
      <c r="J72" s="22"/>
      <c r="K72" s="23"/>
      <c r="L72" s="23"/>
      <c r="M72" s="23"/>
      <c r="N72" s="23"/>
      <c r="O72" s="23"/>
      <c r="P72" s="22">
        <f t="shared" si="2"/>
        <v>10700000</v>
      </c>
    </row>
    <row r="73" spans="1:16" ht="99.75" customHeight="1" x14ac:dyDescent="0.2">
      <c r="A73" s="64">
        <v>813085</v>
      </c>
      <c r="B73" s="57">
        <v>3085</v>
      </c>
      <c r="C73" s="61">
        <v>1010</v>
      </c>
      <c r="D73" s="52" t="s">
        <v>242</v>
      </c>
      <c r="E73" s="58">
        <v>775000</v>
      </c>
      <c r="F73" s="59">
        <v>775000</v>
      </c>
      <c r="G73" s="27">
        <v>0</v>
      </c>
      <c r="H73" s="27">
        <v>0</v>
      </c>
      <c r="I73" s="27">
        <v>0</v>
      </c>
      <c r="J73" s="26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2">
        <f t="shared" si="2"/>
        <v>775000</v>
      </c>
    </row>
    <row r="74" spans="1:16" ht="72.75" customHeight="1" x14ac:dyDescent="0.2">
      <c r="A74" s="7" t="s">
        <v>138</v>
      </c>
      <c r="B74" s="7" t="s">
        <v>139</v>
      </c>
      <c r="C74" s="20" t="s">
        <v>49</v>
      </c>
      <c r="D74" s="21" t="s">
        <v>244</v>
      </c>
      <c r="E74" s="22">
        <v>49000</v>
      </c>
      <c r="F74" s="23">
        <v>49000</v>
      </c>
      <c r="G74" s="23">
        <v>0</v>
      </c>
      <c r="H74" s="23">
        <v>0</v>
      </c>
      <c r="I74" s="23">
        <v>0</v>
      </c>
      <c r="J74" s="22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2">
        <f t="shared" si="2"/>
        <v>49000</v>
      </c>
    </row>
    <row r="75" spans="1:16" ht="120.75" customHeight="1" x14ac:dyDescent="0.2">
      <c r="A75" s="7" t="s">
        <v>140</v>
      </c>
      <c r="B75" s="7" t="s">
        <v>141</v>
      </c>
      <c r="C75" s="28"/>
      <c r="D75" s="21" t="s">
        <v>245</v>
      </c>
      <c r="E75" s="22">
        <v>7467100</v>
      </c>
      <c r="F75" s="23">
        <v>7467100</v>
      </c>
      <c r="G75" s="23">
        <v>4630100</v>
      </c>
      <c r="H75" s="23">
        <v>439300</v>
      </c>
      <c r="I75" s="23">
        <v>0</v>
      </c>
      <c r="J75" s="22">
        <v>200000</v>
      </c>
      <c r="K75" s="23">
        <v>200000</v>
      </c>
      <c r="L75" s="23">
        <v>0</v>
      </c>
      <c r="M75" s="23">
        <v>0</v>
      </c>
      <c r="N75" s="23">
        <v>0</v>
      </c>
      <c r="O75" s="23">
        <v>0</v>
      </c>
      <c r="P75" s="22">
        <f t="shared" si="2"/>
        <v>7667100</v>
      </c>
    </row>
    <row r="76" spans="1:16" ht="119.25" customHeight="1" x14ac:dyDescent="0.2">
      <c r="A76" s="11" t="s">
        <v>142</v>
      </c>
      <c r="B76" s="11" t="s">
        <v>143</v>
      </c>
      <c r="C76" s="30" t="s">
        <v>46</v>
      </c>
      <c r="D76" s="31" t="s">
        <v>144</v>
      </c>
      <c r="E76" s="32">
        <v>6291200</v>
      </c>
      <c r="F76" s="33">
        <v>6291200</v>
      </c>
      <c r="G76" s="33">
        <v>3955800</v>
      </c>
      <c r="H76" s="33">
        <v>347700</v>
      </c>
      <c r="I76" s="33">
        <v>0</v>
      </c>
      <c r="J76" s="32">
        <v>200000</v>
      </c>
      <c r="K76" s="33">
        <v>200000</v>
      </c>
      <c r="L76" s="33">
        <v>0</v>
      </c>
      <c r="M76" s="33">
        <v>0</v>
      </c>
      <c r="N76" s="33">
        <v>0</v>
      </c>
      <c r="O76" s="33">
        <v>0</v>
      </c>
      <c r="P76" s="25">
        <f t="shared" si="2"/>
        <v>6491200</v>
      </c>
    </row>
    <row r="77" spans="1:16" ht="49.5" customHeight="1" x14ac:dyDescent="0.2">
      <c r="A77" s="11" t="s">
        <v>145</v>
      </c>
      <c r="B77" s="11" t="s">
        <v>146</v>
      </c>
      <c r="C77" s="30" t="s">
        <v>131</v>
      </c>
      <c r="D77" s="31" t="s">
        <v>246</v>
      </c>
      <c r="E77" s="32">
        <v>1175900</v>
      </c>
      <c r="F77" s="33">
        <v>1175900</v>
      </c>
      <c r="G77" s="33">
        <v>674300</v>
      </c>
      <c r="H77" s="33">
        <v>91600</v>
      </c>
      <c r="I77" s="33">
        <v>0</v>
      </c>
      <c r="J77" s="32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25">
        <f t="shared" si="2"/>
        <v>1175900</v>
      </c>
    </row>
    <row r="78" spans="1:16" ht="67.5" customHeight="1" x14ac:dyDescent="0.2">
      <c r="A78" s="7" t="s">
        <v>147</v>
      </c>
      <c r="B78" s="7" t="s">
        <v>148</v>
      </c>
      <c r="C78" s="28"/>
      <c r="D78" s="21" t="s">
        <v>149</v>
      </c>
      <c r="E78" s="22">
        <v>785900</v>
      </c>
      <c r="F78" s="23">
        <v>785900</v>
      </c>
      <c r="G78" s="23">
        <v>544700</v>
      </c>
      <c r="H78" s="23">
        <v>40200</v>
      </c>
      <c r="I78" s="23">
        <v>0</v>
      </c>
      <c r="J78" s="22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2">
        <f t="shared" si="2"/>
        <v>785900</v>
      </c>
    </row>
    <row r="79" spans="1:16" ht="63.75" customHeight="1" x14ac:dyDescent="0.2">
      <c r="A79" s="11" t="s">
        <v>150</v>
      </c>
      <c r="B79" s="11" t="s">
        <v>151</v>
      </c>
      <c r="C79" s="30" t="s">
        <v>69</v>
      </c>
      <c r="D79" s="31" t="s">
        <v>152</v>
      </c>
      <c r="E79" s="32">
        <v>785900</v>
      </c>
      <c r="F79" s="33">
        <v>785900</v>
      </c>
      <c r="G79" s="33">
        <v>544700</v>
      </c>
      <c r="H79" s="33">
        <v>40200</v>
      </c>
      <c r="I79" s="33">
        <v>0</v>
      </c>
      <c r="J79" s="32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25">
        <f t="shared" si="2"/>
        <v>785900</v>
      </c>
    </row>
    <row r="80" spans="1:16" ht="178.5" customHeight="1" x14ac:dyDescent="0.2">
      <c r="A80" s="7" t="s">
        <v>153</v>
      </c>
      <c r="B80" s="7" t="s">
        <v>154</v>
      </c>
      <c r="C80" s="23">
        <v>1010</v>
      </c>
      <c r="D80" s="21" t="s">
        <v>247</v>
      </c>
      <c r="E80" s="22">
        <v>33500</v>
      </c>
      <c r="F80" s="23">
        <v>33500</v>
      </c>
      <c r="G80" s="23">
        <v>0</v>
      </c>
      <c r="H80" s="23">
        <v>0</v>
      </c>
      <c r="I80" s="23">
        <v>0</v>
      </c>
      <c r="J80" s="22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2">
        <f t="shared" si="2"/>
        <v>33500</v>
      </c>
    </row>
    <row r="81" spans="1:16" ht="144.75" customHeight="1" x14ac:dyDescent="0.2">
      <c r="A81" s="56" t="s">
        <v>156</v>
      </c>
      <c r="B81" s="7" t="s">
        <v>157</v>
      </c>
      <c r="C81" s="23">
        <v>1060</v>
      </c>
      <c r="D81" s="40" t="s">
        <v>155</v>
      </c>
      <c r="E81" s="22">
        <v>278700</v>
      </c>
      <c r="F81" s="23">
        <v>278700</v>
      </c>
      <c r="G81" s="23">
        <v>0</v>
      </c>
      <c r="H81" s="23">
        <v>0</v>
      </c>
      <c r="I81" s="23">
        <v>0</v>
      </c>
      <c r="J81" s="22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2">
        <f t="shared" si="2"/>
        <v>278700</v>
      </c>
    </row>
    <row r="82" spans="1:16" ht="45.75" customHeight="1" x14ac:dyDescent="0.2">
      <c r="A82" s="56" t="s">
        <v>249</v>
      </c>
      <c r="B82" s="7">
        <v>3190</v>
      </c>
      <c r="C82" s="28"/>
      <c r="D82" s="21" t="s">
        <v>250</v>
      </c>
      <c r="E82" s="22">
        <v>40000</v>
      </c>
      <c r="F82" s="23">
        <v>40000</v>
      </c>
      <c r="G82" s="23">
        <v>0</v>
      </c>
      <c r="H82" s="23">
        <v>0</v>
      </c>
      <c r="I82" s="23">
        <v>0</v>
      </c>
      <c r="J82" s="22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2">
        <f t="shared" ref="P82:P119" si="10">E82+J82</f>
        <v>40000</v>
      </c>
    </row>
    <row r="83" spans="1:16" ht="93.75" customHeight="1" x14ac:dyDescent="0.2">
      <c r="A83" s="57" t="s">
        <v>248</v>
      </c>
      <c r="B83" s="11">
        <v>3192</v>
      </c>
      <c r="C83" s="30" t="s">
        <v>49</v>
      </c>
      <c r="D83" s="31" t="s">
        <v>251</v>
      </c>
      <c r="E83" s="32">
        <v>40000</v>
      </c>
      <c r="F83" s="33">
        <v>40000</v>
      </c>
      <c r="G83" s="33">
        <v>0</v>
      </c>
      <c r="H83" s="33">
        <v>0</v>
      </c>
      <c r="I83" s="33">
        <v>0</v>
      </c>
      <c r="J83" s="32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25">
        <f t="shared" si="10"/>
        <v>40000</v>
      </c>
    </row>
    <row r="84" spans="1:16" ht="35.25" customHeight="1" x14ac:dyDescent="0.2">
      <c r="A84" s="56" t="s">
        <v>252</v>
      </c>
      <c r="B84" s="7">
        <v>3240</v>
      </c>
      <c r="C84" s="20"/>
      <c r="D84" s="21" t="s">
        <v>31</v>
      </c>
      <c r="E84" s="22">
        <v>827500</v>
      </c>
      <c r="F84" s="23">
        <v>827500</v>
      </c>
      <c r="G84" s="23">
        <v>0</v>
      </c>
      <c r="H84" s="23">
        <v>0</v>
      </c>
      <c r="I84" s="23">
        <v>0</v>
      </c>
      <c r="J84" s="22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2">
        <f t="shared" si="10"/>
        <v>827500</v>
      </c>
    </row>
    <row r="85" spans="1:16" ht="48" customHeight="1" x14ac:dyDescent="0.2">
      <c r="A85" s="11" t="s">
        <v>253</v>
      </c>
      <c r="B85" s="11">
        <v>3242</v>
      </c>
      <c r="C85" s="30" t="s">
        <v>30</v>
      </c>
      <c r="D85" s="31" t="s">
        <v>254</v>
      </c>
      <c r="E85" s="32">
        <v>827500</v>
      </c>
      <c r="F85" s="33">
        <v>827500</v>
      </c>
      <c r="G85" s="33">
        <v>0</v>
      </c>
      <c r="H85" s="33">
        <v>0</v>
      </c>
      <c r="I85" s="33">
        <v>0</v>
      </c>
      <c r="J85" s="22">
        <v>0</v>
      </c>
      <c r="K85" s="23">
        <v>0</v>
      </c>
      <c r="L85" s="23"/>
      <c r="M85" s="23"/>
      <c r="N85" s="23"/>
      <c r="O85" s="23"/>
      <c r="P85" s="22">
        <f t="shared" si="10"/>
        <v>827500</v>
      </c>
    </row>
    <row r="86" spans="1:16" ht="37.5" customHeight="1" x14ac:dyDescent="0.2">
      <c r="A86" s="5" t="s">
        <v>159</v>
      </c>
      <c r="B86" s="6"/>
      <c r="C86" s="17"/>
      <c r="D86" s="18" t="s">
        <v>160</v>
      </c>
      <c r="E86" s="19">
        <f>SUM(E88)</f>
        <v>100000</v>
      </c>
      <c r="F86" s="19">
        <f t="shared" ref="F86:O86" si="11">SUM(F88)</f>
        <v>100000</v>
      </c>
      <c r="G86" s="19">
        <f t="shared" si="11"/>
        <v>0</v>
      </c>
      <c r="H86" s="19">
        <f t="shared" si="11"/>
        <v>0</v>
      </c>
      <c r="I86" s="19">
        <f t="shared" si="11"/>
        <v>0</v>
      </c>
      <c r="J86" s="19">
        <f t="shared" si="11"/>
        <v>250000</v>
      </c>
      <c r="K86" s="19">
        <f t="shared" si="11"/>
        <v>0</v>
      </c>
      <c r="L86" s="19">
        <f t="shared" si="11"/>
        <v>0</v>
      </c>
      <c r="M86" s="19">
        <f t="shared" si="11"/>
        <v>0</v>
      </c>
      <c r="N86" s="19">
        <f t="shared" si="11"/>
        <v>250000</v>
      </c>
      <c r="O86" s="19">
        <f t="shared" si="11"/>
        <v>250000</v>
      </c>
      <c r="P86" s="22">
        <f t="shared" si="10"/>
        <v>350000</v>
      </c>
    </row>
    <row r="87" spans="1:16" ht="42" customHeight="1" x14ac:dyDescent="0.2">
      <c r="A87" s="7" t="s">
        <v>161</v>
      </c>
      <c r="B87" s="10"/>
      <c r="C87" s="28"/>
      <c r="D87" s="21" t="s">
        <v>160</v>
      </c>
      <c r="E87" s="22">
        <v>100000</v>
      </c>
      <c r="F87" s="23">
        <v>100000</v>
      </c>
      <c r="G87" s="23">
        <v>0</v>
      </c>
      <c r="H87" s="23">
        <v>0</v>
      </c>
      <c r="I87" s="23">
        <v>0</v>
      </c>
      <c r="J87" s="22">
        <v>250000</v>
      </c>
      <c r="K87" s="23">
        <v>0</v>
      </c>
      <c r="L87" s="23">
        <v>0</v>
      </c>
      <c r="M87" s="23">
        <v>0</v>
      </c>
      <c r="N87" s="23">
        <v>250000</v>
      </c>
      <c r="O87" s="23">
        <v>250000</v>
      </c>
      <c r="P87" s="22">
        <f t="shared" si="10"/>
        <v>350000</v>
      </c>
    </row>
    <row r="88" spans="1:16" ht="56.25" customHeight="1" x14ac:dyDescent="0.2">
      <c r="A88" s="7" t="s">
        <v>162</v>
      </c>
      <c r="B88" s="7" t="s">
        <v>163</v>
      </c>
      <c r="C88" s="28"/>
      <c r="D88" s="21" t="s">
        <v>164</v>
      </c>
      <c r="E88" s="22">
        <v>100000</v>
      </c>
      <c r="F88" s="23">
        <v>100000</v>
      </c>
      <c r="G88" s="23">
        <v>0</v>
      </c>
      <c r="H88" s="23">
        <v>0</v>
      </c>
      <c r="I88" s="23">
        <v>0</v>
      </c>
      <c r="J88" s="22">
        <v>250000</v>
      </c>
      <c r="K88" s="23">
        <v>0</v>
      </c>
      <c r="L88" s="23">
        <v>0</v>
      </c>
      <c r="M88" s="23">
        <v>0</v>
      </c>
      <c r="N88" s="23">
        <v>250000</v>
      </c>
      <c r="O88" s="23">
        <v>250000</v>
      </c>
      <c r="P88" s="22">
        <f t="shared" si="10"/>
        <v>350000</v>
      </c>
    </row>
    <row r="89" spans="1:16" ht="47.25" customHeight="1" x14ac:dyDescent="0.2">
      <c r="A89" s="11" t="s">
        <v>165</v>
      </c>
      <c r="B89" s="11" t="s">
        <v>166</v>
      </c>
      <c r="C89" s="30" t="s">
        <v>69</v>
      </c>
      <c r="D89" s="31" t="s">
        <v>167</v>
      </c>
      <c r="E89" s="32">
        <v>100000</v>
      </c>
      <c r="F89" s="33">
        <v>100000</v>
      </c>
      <c r="G89" s="33">
        <v>0</v>
      </c>
      <c r="H89" s="33">
        <v>0</v>
      </c>
      <c r="I89" s="33">
        <v>0</v>
      </c>
      <c r="J89" s="32">
        <v>250000</v>
      </c>
      <c r="K89" s="27">
        <v>0</v>
      </c>
      <c r="L89" s="27">
        <v>0</v>
      </c>
      <c r="M89" s="27">
        <v>0</v>
      </c>
      <c r="N89" s="27">
        <v>250000</v>
      </c>
      <c r="O89" s="27">
        <v>250000</v>
      </c>
      <c r="P89" s="22">
        <f t="shared" si="10"/>
        <v>350000</v>
      </c>
    </row>
    <row r="90" spans="1:16" ht="43.5" customHeight="1" x14ac:dyDescent="0.2">
      <c r="A90" s="44" t="s">
        <v>168</v>
      </c>
      <c r="B90" s="45"/>
      <c r="C90" s="46"/>
      <c r="D90" s="47" t="s">
        <v>169</v>
      </c>
      <c r="E90" s="48">
        <f>SUM(E91)</f>
        <v>15156600</v>
      </c>
      <c r="F90" s="48">
        <f t="shared" ref="F90:O90" si="12">SUM(F91)</f>
        <v>15156600</v>
      </c>
      <c r="G90" s="48">
        <f t="shared" si="12"/>
        <v>11011700</v>
      </c>
      <c r="H90" s="48">
        <f t="shared" si="12"/>
        <v>486300</v>
      </c>
      <c r="I90" s="48">
        <f t="shared" si="12"/>
        <v>0</v>
      </c>
      <c r="J90" s="48">
        <f t="shared" si="12"/>
        <v>411800</v>
      </c>
      <c r="K90" s="48">
        <f t="shared" si="12"/>
        <v>344800</v>
      </c>
      <c r="L90" s="48">
        <f t="shared" si="12"/>
        <v>216500</v>
      </c>
      <c r="M90" s="48">
        <f t="shared" si="12"/>
        <v>0</v>
      </c>
      <c r="N90" s="48">
        <f t="shared" si="12"/>
        <v>67000</v>
      </c>
      <c r="O90" s="48">
        <f t="shared" si="12"/>
        <v>35000</v>
      </c>
      <c r="P90" s="48">
        <f t="shared" si="10"/>
        <v>15568400</v>
      </c>
    </row>
    <row r="91" spans="1:16" ht="45.75" customHeight="1" x14ac:dyDescent="0.2">
      <c r="A91" s="7" t="s">
        <v>170</v>
      </c>
      <c r="B91" s="10"/>
      <c r="C91" s="28"/>
      <c r="D91" s="21" t="s">
        <v>169</v>
      </c>
      <c r="E91" s="22">
        <f>SUM(E92+E93+E94+E95+E96)</f>
        <v>15156600</v>
      </c>
      <c r="F91" s="22">
        <f t="shared" ref="F91:O91" si="13">SUM(F92+F93+F94+F95+F96)</f>
        <v>15156600</v>
      </c>
      <c r="G91" s="22">
        <f t="shared" si="13"/>
        <v>11011700</v>
      </c>
      <c r="H91" s="22">
        <f t="shared" si="13"/>
        <v>486300</v>
      </c>
      <c r="I91" s="22">
        <f t="shared" si="13"/>
        <v>0</v>
      </c>
      <c r="J91" s="22">
        <f t="shared" si="13"/>
        <v>411800</v>
      </c>
      <c r="K91" s="22">
        <f t="shared" si="13"/>
        <v>344800</v>
      </c>
      <c r="L91" s="22">
        <f t="shared" si="13"/>
        <v>216500</v>
      </c>
      <c r="M91" s="22">
        <f t="shared" si="13"/>
        <v>0</v>
      </c>
      <c r="N91" s="22">
        <f t="shared" si="13"/>
        <v>67000</v>
      </c>
      <c r="O91" s="22">
        <f t="shared" si="13"/>
        <v>35000</v>
      </c>
      <c r="P91" s="22">
        <f t="shared" si="10"/>
        <v>15568400</v>
      </c>
    </row>
    <row r="92" spans="1:16" ht="113.25" customHeight="1" x14ac:dyDescent="0.2">
      <c r="A92" s="7" t="s">
        <v>171</v>
      </c>
      <c r="B92" s="7" t="s">
        <v>172</v>
      </c>
      <c r="C92" s="20" t="s">
        <v>52</v>
      </c>
      <c r="D92" s="21" t="s">
        <v>173</v>
      </c>
      <c r="E92" s="22">
        <v>5416300</v>
      </c>
      <c r="F92" s="23">
        <v>5416300</v>
      </c>
      <c r="G92" s="23">
        <v>4273700</v>
      </c>
      <c r="H92" s="23">
        <v>183900</v>
      </c>
      <c r="I92" s="23">
        <v>0</v>
      </c>
      <c r="J92" s="22">
        <v>366800</v>
      </c>
      <c r="K92" s="23">
        <v>336800</v>
      </c>
      <c r="L92" s="23">
        <v>216500</v>
      </c>
      <c r="M92" s="23">
        <v>0</v>
      </c>
      <c r="N92" s="23">
        <v>30000</v>
      </c>
      <c r="O92" s="23">
        <v>0</v>
      </c>
      <c r="P92" s="22">
        <f t="shared" si="10"/>
        <v>5783100</v>
      </c>
    </row>
    <row r="93" spans="1:16" ht="87.75" customHeight="1" x14ac:dyDescent="0.2">
      <c r="A93" s="7" t="s">
        <v>174</v>
      </c>
      <c r="B93" s="7" t="s">
        <v>176</v>
      </c>
      <c r="C93" s="20" t="s">
        <v>175</v>
      </c>
      <c r="D93" s="21" t="s">
        <v>177</v>
      </c>
      <c r="E93" s="22">
        <v>430000</v>
      </c>
      <c r="F93" s="23">
        <v>430000</v>
      </c>
      <c r="G93" s="23">
        <v>0</v>
      </c>
      <c r="H93" s="23">
        <v>0</v>
      </c>
      <c r="I93" s="23">
        <v>0</v>
      </c>
      <c r="J93" s="22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2">
        <f t="shared" si="10"/>
        <v>430000</v>
      </c>
    </row>
    <row r="94" spans="1:16" ht="42" customHeight="1" x14ac:dyDescent="0.2">
      <c r="A94" s="7" t="s">
        <v>178</v>
      </c>
      <c r="B94" s="7" t="s">
        <v>180</v>
      </c>
      <c r="C94" s="20" t="s">
        <v>179</v>
      </c>
      <c r="D94" s="21" t="s">
        <v>181</v>
      </c>
      <c r="E94" s="22">
        <v>5002200</v>
      </c>
      <c r="F94" s="23">
        <v>5002200</v>
      </c>
      <c r="G94" s="23">
        <v>3732500</v>
      </c>
      <c r="H94" s="23">
        <v>302400</v>
      </c>
      <c r="I94" s="23">
        <v>0</v>
      </c>
      <c r="J94" s="22">
        <v>38000</v>
      </c>
      <c r="K94" s="23">
        <v>1000</v>
      </c>
      <c r="L94" s="23">
        <v>0</v>
      </c>
      <c r="M94" s="23">
        <v>0</v>
      </c>
      <c r="N94" s="23">
        <v>37000</v>
      </c>
      <c r="O94" s="23">
        <v>35000</v>
      </c>
      <c r="P94" s="22">
        <f t="shared" si="10"/>
        <v>5040200</v>
      </c>
    </row>
    <row r="95" spans="1:16" ht="85.5" customHeight="1" x14ac:dyDescent="0.2">
      <c r="A95" s="7" t="s">
        <v>182</v>
      </c>
      <c r="B95" s="7" t="s">
        <v>184</v>
      </c>
      <c r="C95" s="20" t="s">
        <v>183</v>
      </c>
      <c r="D95" s="21" t="s">
        <v>185</v>
      </c>
      <c r="E95" s="22">
        <v>3401900</v>
      </c>
      <c r="F95" s="23">
        <v>3401900</v>
      </c>
      <c r="G95" s="23">
        <v>2625400</v>
      </c>
      <c r="H95" s="23">
        <v>0</v>
      </c>
      <c r="I95" s="23">
        <v>0</v>
      </c>
      <c r="J95" s="22">
        <v>7000</v>
      </c>
      <c r="K95" s="23">
        <v>7000</v>
      </c>
      <c r="L95" s="23">
        <v>0</v>
      </c>
      <c r="M95" s="23">
        <v>0</v>
      </c>
      <c r="N95" s="23">
        <v>0</v>
      </c>
      <c r="O95" s="23">
        <v>0</v>
      </c>
      <c r="P95" s="22">
        <f t="shared" si="10"/>
        <v>3408900</v>
      </c>
    </row>
    <row r="96" spans="1:16" ht="54" customHeight="1" x14ac:dyDescent="0.2">
      <c r="A96" s="7" t="s">
        <v>186</v>
      </c>
      <c r="B96" s="7" t="s">
        <v>188</v>
      </c>
      <c r="C96" s="20"/>
      <c r="D96" s="21" t="s">
        <v>189</v>
      </c>
      <c r="E96" s="22">
        <v>906200</v>
      </c>
      <c r="F96" s="23">
        <v>906200</v>
      </c>
      <c r="G96" s="23">
        <v>380100</v>
      </c>
      <c r="H96" s="23">
        <v>0</v>
      </c>
      <c r="I96" s="23">
        <v>0</v>
      </c>
      <c r="J96" s="22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2">
        <f t="shared" si="10"/>
        <v>906200</v>
      </c>
    </row>
    <row r="97" spans="1:16" ht="53.25" customHeight="1" x14ac:dyDescent="0.2">
      <c r="A97" s="11" t="s">
        <v>255</v>
      </c>
      <c r="B97" s="11" t="s">
        <v>257</v>
      </c>
      <c r="C97" s="30" t="s">
        <v>187</v>
      </c>
      <c r="D97" s="31" t="s">
        <v>259</v>
      </c>
      <c r="E97" s="32">
        <v>472700</v>
      </c>
      <c r="F97" s="33">
        <v>472700</v>
      </c>
      <c r="G97" s="33">
        <v>380100</v>
      </c>
      <c r="H97" s="33">
        <v>0</v>
      </c>
      <c r="I97" s="33">
        <v>0</v>
      </c>
      <c r="J97" s="32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2">
        <f t="shared" si="10"/>
        <v>472700</v>
      </c>
    </row>
    <row r="98" spans="1:16" ht="41.25" customHeight="1" x14ac:dyDescent="0.2">
      <c r="A98" s="11" t="s">
        <v>256</v>
      </c>
      <c r="B98" s="11" t="s">
        <v>258</v>
      </c>
      <c r="C98" s="30" t="s">
        <v>187</v>
      </c>
      <c r="D98" s="31" t="s">
        <v>260</v>
      </c>
      <c r="E98" s="32">
        <v>433500</v>
      </c>
      <c r="F98" s="33">
        <v>433500</v>
      </c>
      <c r="G98" s="33">
        <v>0</v>
      </c>
      <c r="H98" s="33">
        <v>0</v>
      </c>
      <c r="I98" s="33">
        <v>0</v>
      </c>
      <c r="J98" s="32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2">
        <f t="shared" si="10"/>
        <v>433500</v>
      </c>
    </row>
    <row r="99" spans="1:16" ht="54.75" customHeight="1" x14ac:dyDescent="0.2">
      <c r="A99" s="5" t="s">
        <v>190</v>
      </c>
      <c r="B99" s="6"/>
      <c r="C99" s="17"/>
      <c r="D99" s="18" t="s">
        <v>191</v>
      </c>
      <c r="E99" s="19">
        <f>SUM(E101)</f>
        <v>30000</v>
      </c>
      <c r="F99" s="19">
        <f t="shared" ref="F99:O99" si="14">SUM(F101)</f>
        <v>0</v>
      </c>
      <c r="G99" s="19">
        <f t="shared" si="14"/>
        <v>0</v>
      </c>
      <c r="H99" s="19">
        <f t="shared" si="14"/>
        <v>0</v>
      </c>
      <c r="I99" s="19">
        <f t="shared" si="14"/>
        <v>30000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22">
        <f t="shared" si="10"/>
        <v>30000</v>
      </c>
    </row>
    <row r="100" spans="1:16" ht="57.75" customHeight="1" x14ac:dyDescent="0.2">
      <c r="A100" s="7" t="s">
        <v>192</v>
      </c>
      <c r="B100" s="10"/>
      <c r="C100" s="28"/>
      <c r="D100" s="21" t="s">
        <v>191</v>
      </c>
      <c r="E100" s="22">
        <v>30000</v>
      </c>
      <c r="F100" s="23">
        <v>0</v>
      </c>
      <c r="G100" s="23">
        <v>0</v>
      </c>
      <c r="H100" s="23">
        <v>0</v>
      </c>
      <c r="I100" s="23">
        <v>30000</v>
      </c>
      <c r="J100" s="22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2">
        <f t="shared" si="10"/>
        <v>30000</v>
      </c>
    </row>
    <row r="101" spans="1:16" ht="46.5" customHeight="1" x14ac:dyDescent="0.2">
      <c r="A101" s="7" t="s">
        <v>193</v>
      </c>
      <c r="B101" s="7" t="s">
        <v>195</v>
      </c>
      <c r="C101" s="20" t="s">
        <v>194</v>
      </c>
      <c r="D101" s="21" t="s">
        <v>196</v>
      </c>
      <c r="E101" s="22">
        <v>30000</v>
      </c>
      <c r="F101" s="23">
        <v>0</v>
      </c>
      <c r="G101" s="23">
        <v>0</v>
      </c>
      <c r="H101" s="23">
        <v>0</v>
      </c>
      <c r="I101" s="23">
        <v>30000</v>
      </c>
      <c r="J101" s="22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2">
        <f t="shared" si="10"/>
        <v>30000</v>
      </c>
    </row>
    <row r="102" spans="1:16" ht="41.25" customHeight="1" x14ac:dyDescent="0.2">
      <c r="A102" s="5" t="s">
        <v>197</v>
      </c>
      <c r="B102" s="6"/>
      <c r="C102" s="17"/>
      <c r="D102" s="18" t="s">
        <v>198</v>
      </c>
      <c r="E102" s="19">
        <f>SUM(E103)</f>
        <v>455000</v>
      </c>
      <c r="F102" s="19">
        <f t="shared" ref="F102:O102" si="15">SUM(F103)</f>
        <v>440000</v>
      </c>
      <c r="G102" s="19">
        <f t="shared" si="15"/>
        <v>0</v>
      </c>
      <c r="H102" s="19">
        <f t="shared" si="15"/>
        <v>0</v>
      </c>
      <c r="I102" s="19">
        <f t="shared" si="15"/>
        <v>15000</v>
      </c>
      <c r="J102" s="19">
        <f t="shared" si="15"/>
        <v>0</v>
      </c>
      <c r="K102" s="19">
        <f t="shared" si="15"/>
        <v>0</v>
      </c>
      <c r="L102" s="19">
        <f t="shared" si="15"/>
        <v>0</v>
      </c>
      <c r="M102" s="19">
        <f t="shared" si="15"/>
        <v>0</v>
      </c>
      <c r="N102" s="19">
        <f t="shared" si="15"/>
        <v>0</v>
      </c>
      <c r="O102" s="19">
        <f t="shared" si="15"/>
        <v>0</v>
      </c>
      <c r="P102" s="22">
        <f t="shared" si="10"/>
        <v>455000</v>
      </c>
    </row>
    <row r="103" spans="1:16" ht="38.25" customHeight="1" x14ac:dyDescent="0.2">
      <c r="A103" s="7" t="s">
        <v>199</v>
      </c>
      <c r="B103" s="10"/>
      <c r="C103" s="28"/>
      <c r="D103" s="21" t="s">
        <v>198</v>
      </c>
      <c r="E103" s="22">
        <f t="shared" ref="E103:O103" si="16">SUM(E104+E106+E107+E108+E109)</f>
        <v>455000</v>
      </c>
      <c r="F103" s="22">
        <f t="shared" si="16"/>
        <v>440000</v>
      </c>
      <c r="G103" s="22">
        <f t="shared" si="16"/>
        <v>0</v>
      </c>
      <c r="H103" s="22">
        <f t="shared" si="16"/>
        <v>0</v>
      </c>
      <c r="I103" s="22">
        <f t="shared" si="16"/>
        <v>15000</v>
      </c>
      <c r="J103" s="22">
        <f t="shared" si="16"/>
        <v>0</v>
      </c>
      <c r="K103" s="22">
        <f t="shared" si="16"/>
        <v>0</v>
      </c>
      <c r="L103" s="22">
        <f t="shared" si="16"/>
        <v>0</v>
      </c>
      <c r="M103" s="22">
        <f t="shared" si="16"/>
        <v>0</v>
      </c>
      <c r="N103" s="22">
        <f t="shared" si="16"/>
        <v>0</v>
      </c>
      <c r="O103" s="22">
        <f t="shared" si="16"/>
        <v>0</v>
      </c>
      <c r="P103" s="22">
        <f t="shared" si="10"/>
        <v>455000</v>
      </c>
    </row>
    <row r="104" spans="1:16" ht="56.25" customHeight="1" x14ac:dyDescent="0.2">
      <c r="A104" s="7" t="s">
        <v>200</v>
      </c>
      <c r="B104" s="7" t="s">
        <v>202</v>
      </c>
      <c r="C104" s="20" t="s">
        <v>201</v>
      </c>
      <c r="D104" s="21" t="s">
        <v>203</v>
      </c>
      <c r="E104" s="22">
        <v>15000</v>
      </c>
      <c r="F104" s="23">
        <v>0</v>
      </c>
      <c r="G104" s="23">
        <v>0</v>
      </c>
      <c r="H104" s="23">
        <v>0</v>
      </c>
      <c r="I104" s="23">
        <v>15000</v>
      </c>
      <c r="J104" s="22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2">
        <f t="shared" si="10"/>
        <v>15000</v>
      </c>
    </row>
    <row r="105" spans="1:16" ht="36.75" customHeight="1" x14ac:dyDescent="0.2">
      <c r="A105" s="7">
        <v>2717620</v>
      </c>
      <c r="B105" s="7">
        <v>7620</v>
      </c>
      <c r="C105" s="20"/>
      <c r="D105" s="21" t="s">
        <v>268</v>
      </c>
      <c r="E105" s="22">
        <v>50000</v>
      </c>
      <c r="F105" s="23">
        <v>50000</v>
      </c>
      <c r="G105" s="23"/>
      <c r="H105" s="23"/>
      <c r="I105" s="23"/>
      <c r="J105" s="22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2">
        <f t="shared" si="10"/>
        <v>50000</v>
      </c>
    </row>
    <row r="106" spans="1:16" ht="36.75" customHeight="1" x14ac:dyDescent="0.2">
      <c r="A106" s="9">
        <v>2717622</v>
      </c>
      <c r="B106" s="11">
        <v>7622</v>
      </c>
      <c r="C106" s="30" t="s">
        <v>261</v>
      </c>
      <c r="D106" s="31" t="s">
        <v>262</v>
      </c>
      <c r="E106" s="32">
        <v>50000</v>
      </c>
      <c r="F106" s="33">
        <v>50000</v>
      </c>
      <c r="G106" s="33">
        <v>0</v>
      </c>
      <c r="H106" s="33">
        <v>0</v>
      </c>
      <c r="I106" s="33">
        <v>0</v>
      </c>
      <c r="J106" s="32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2">
        <f t="shared" si="10"/>
        <v>50000</v>
      </c>
    </row>
    <row r="107" spans="1:16" ht="81" customHeight="1" x14ac:dyDescent="0.2">
      <c r="A107" s="7" t="s">
        <v>204</v>
      </c>
      <c r="B107" s="7" t="s">
        <v>206</v>
      </c>
      <c r="C107" s="20" t="s">
        <v>205</v>
      </c>
      <c r="D107" s="21" t="s">
        <v>207</v>
      </c>
      <c r="E107" s="22">
        <v>40000</v>
      </c>
      <c r="F107" s="23">
        <v>40000</v>
      </c>
      <c r="G107" s="23">
        <v>0</v>
      </c>
      <c r="H107" s="23">
        <v>0</v>
      </c>
      <c r="I107" s="23">
        <v>0</v>
      </c>
      <c r="J107" s="22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2">
        <f t="shared" si="10"/>
        <v>40000</v>
      </c>
    </row>
    <row r="108" spans="1:16" ht="50.25" customHeight="1" x14ac:dyDescent="0.2">
      <c r="A108" s="7">
        <v>2718220</v>
      </c>
      <c r="B108" s="7">
        <v>8220</v>
      </c>
      <c r="C108" s="20" t="s">
        <v>263</v>
      </c>
      <c r="D108" s="21" t="s">
        <v>264</v>
      </c>
      <c r="E108" s="22">
        <v>150000</v>
      </c>
      <c r="F108" s="23">
        <v>150000</v>
      </c>
      <c r="G108" s="23">
        <v>0</v>
      </c>
      <c r="H108" s="23">
        <v>0</v>
      </c>
      <c r="I108" s="23">
        <v>0</v>
      </c>
      <c r="J108" s="22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2">
        <f t="shared" si="10"/>
        <v>150000</v>
      </c>
    </row>
    <row r="109" spans="1:16" ht="57" customHeight="1" x14ac:dyDescent="0.2">
      <c r="A109" s="7">
        <v>2717460</v>
      </c>
      <c r="B109" s="7">
        <v>7460</v>
      </c>
      <c r="C109" s="20"/>
      <c r="D109" s="21" t="s">
        <v>265</v>
      </c>
      <c r="E109" s="22">
        <v>200000</v>
      </c>
      <c r="F109" s="23">
        <v>200000</v>
      </c>
      <c r="G109" s="23">
        <v>0</v>
      </c>
      <c r="H109" s="23">
        <v>0</v>
      </c>
      <c r="I109" s="23">
        <v>0</v>
      </c>
      <c r="J109" s="22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2">
        <f t="shared" si="10"/>
        <v>200000</v>
      </c>
    </row>
    <row r="110" spans="1:16" ht="89.25" customHeight="1" x14ac:dyDescent="0.2">
      <c r="A110" s="11">
        <v>2717461</v>
      </c>
      <c r="B110" s="11">
        <v>7461</v>
      </c>
      <c r="C110" s="49" t="s">
        <v>266</v>
      </c>
      <c r="D110" s="31" t="s">
        <v>267</v>
      </c>
      <c r="E110" s="32">
        <v>200000</v>
      </c>
      <c r="F110" s="33">
        <v>200000</v>
      </c>
      <c r="G110" s="33">
        <v>0</v>
      </c>
      <c r="H110" s="33">
        <v>0</v>
      </c>
      <c r="I110" s="33">
        <v>0</v>
      </c>
      <c r="J110" s="32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2">
        <f t="shared" si="10"/>
        <v>200000</v>
      </c>
    </row>
    <row r="111" spans="1:16" ht="31.5" x14ac:dyDescent="0.2">
      <c r="A111" s="5" t="s">
        <v>208</v>
      </c>
      <c r="B111" s="6"/>
      <c r="C111" s="17"/>
      <c r="D111" s="18" t="s">
        <v>209</v>
      </c>
      <c r="E111" s="19">
        <f>SUM(E112)</f>
        <v>32961600</v>
      </c>
      <c r="F111" s="19">
        <f t="shared" ref="F111:O111" si="17">SUM(F112)</f>
        <v>32261600</v>
      </c>
      <c r="G111" s="19">
        <f t="shared" si="17"/>
        <v>0</v>
      </c>
      <c r="H111" s="19">
        <f t="shared" si="17"/>
        <v>0</v>
      </c>
      <c r="I111" s="19">
        <f t="shared" si="17"/>
        <v>0</v>
      </c>
      <c r="J111" s="19">
        <f t="shared" si="17"/>
        <v>700000</v>
      </c>
      <c r="K111" s="19">
        <f t="shared" si="17"/>
        <v>0</v>
      </c>
      <c r="L111" s="19">
        <f t="shared" si="17"/>
        <v>0</v>
      </c>
      <c r="M111" s="19">
        <f t="shared" si="17"/>
        <v>0</v>
      </c>
      <c r="N111" s="19">
        <f t="shared" si="17"/>
        <v>700000</v>
      </c>
      <c r="O111" s="19">
        <f t="shared" si="17"/>
        <v>700000</v>
      </c>
      <c r="P111" s="22">
        <f t="shared" si="10"/>
        <v>33661600</v>
      </c>
    </row>
    <row r="112" spans="1:16" ht="42" customHeight="1" x14ac:dyDescent="0.2">
      <c r="A112" s="7" t="s">
        <v>210</v>
      </c>
      <c r="B112" s="10"/>
      <c r="C112" s="28"/>
      <c r="D112" s="21" t="s">
        <v>209</v>
      </c>
      <c r="E112" s="22">
        <f>SUM(E113:E114)</f>
        <v>32961600</v>
      </c>
      <c r="F112" s="23">
        <v>32261600</v>
      </c>
      <c r="G112" s="23">
        <v>0</v>
      </c>
      <c r="H112" s="23">
        <v>0</v>
      </c>
      <c r="I112" s="23">
        <v>0</v>
      </c>
      <c r="J112" s="22">
        <v>700000</v>
      </c>
      <c r="K112" s="23">
        <v>0</v>
      </c>
      <c r="L112" s="23">
        <v>0</v>
      </c>
      <c r="M112" s="23">
        <v>0</v>
      </c>
      <c r="N112" s="23">
        <v>700000</v>
      </c>
      <c r="O112" s="23">
        <v>700000</v>
      </c>
      <c r="P112" s="22">
        <f t="shared" si="10"/>
        <v>33661600</v>
      </c>
    </row>
    <row r="113" spans="1:16" ht="35.25" customHeight="1" x14ac:dyDescent="0.2">
      <c r="A113" s="7" t="s">
        <v>211</v>
      </c>
      <c r="B113" s="7" t="s">
        <v>213</v>
      </c>
      <c r="C113" s="20" t="s">
        <v>212</v>
      </c>
      <c r="D113" s="21" t="s">
        <v>214</v>
      </c>
      <c r="E113" s="22">
        <v>700000</v>
      </c>
      <c r="F113" s="23">
        <v>0</v>
      </c>
      <c r="G113" s="23">
        <v>0</v>
      </c>
      <c r="H113" s="23">
        <v>0</v>
      </c>
      <c r="I113" s="23">
        <v>0</v>
      </c>
      <c r="J113" s="22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2">
        <f t="shared" si="10"/>
        <v>700000</v>
      </c>
    </row>
    <row r="114" spans="1:16" ht="32.25" customHeight="1" x14ac:dyDescent="0.2">
      <c r="A114" s="7" t="s">
        <v>215</v>
      </c>
      <c r="B114" s="7" t="s">
        <v>217</v>
      </c>
      <c r="C114" s="20" t="s">
        <v>216</v>
      </c>
      <c r="D114" s="21" t="s">
        <v>218</v>
      </c>
      <c r="E114" s="22">
        <v>32261600</v>
      </c>
      <c r="F114" s="23">
        <v>32261600</v>
      </c>
      <c r="G114" s="23">
        <v>0</v>
      </c>
      <c r="H114" s="23">
        <v>0</v>
      </c>
      <c r="I114" s="23">
        <v>0</v>
      </c>
      <c r="J114" s="22">
        <v>700000</v>
      </c>
      <c r="K114" s="23">
        <v>0</v>
      </c>
      <c r="L114" s="23">
        <v>0</v>
      </c>
      <c r="M114" s="23">
        <v>0</v>
      </c>
      <c r="N114" s="23">
        <v>700000</v>
      </c>
      <c r="O114" s="23">
        <v>700000</v>
      </c>
      <c r="P114" s="22">
        <f t="shared" si="10"/>
        <v>32961600</v>
      </c>
    </row>
    <row r="115" spans="1:16" ht="51" customHeight="1" x14ac:dyDescent="0.2">
      <c r="A115" s="7"/>
      <c r="B115" s="7"/>
      <c r="C115" s="29" t="s">
        <v>279</v>
      </c>
      <c r="D115" s="31" t="s">
        <v>278</v>
      </c>
      <c r="E115" s="32">
        <v>26570500</v>
      </c>
      <c r="F115" s="33">
        <v>26570500</v>
      </c>
      <c r="G115" s="23">
        <v>0</v>
      </c>
      <c r="H115" s="23">
        <v>0</v>
      </c>
      <c r="I115" s="23">
        <v>0</v>
      </c>
      <c r="J115" s="32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32">
        <f t="shared" si="10"/>
        <v>26570500</v>
      </c>
    </row>
    <row r="116" spans="1:16" ht="38.25" customHeight="1" x14ac:dyDescent="0.2">
      <c r="A116" s="7"/>
      <c r="B116" s="7"/>
      <c r="C116" s="20"/>
      <c r="D116" s="31" t="s">
        <v>280</v>
      </c>
      <c r="E116" s="32">
        <v>4491100</v>
      </c>
      <c r="F116" s="33">
        <v>4491100</v>
      </c>
      <c r="G116" s="23">
        <v>0</v>
      </c>
      <c r="H116" s="23">
        <v>0</v>
      </c>
      <c r="I116" s="23">
        <v>0</v>
      </c>
      <c r="J116" s="32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32">
        <f t="shared" si="10"/>
        <v>4491100</v>
      </c>
    </row>
    <row r="117" spans="1:16" ht="48" customHeight="1" x14ac:dyDescent="0.2">
      <c r="A117" s="7"/>
      <c r="B117" s="7"/>
      <c r="C117" s="20"/>
      <c r="D117" s="31" t="s">
        <v>281</v>
      </c>
      <c r="E117" s="32">
        <v>940000</v>
      </c>
      <c r="F117" s="33">
        <v>940000</v>
      </c>
      <c r="G117" s="23">
        <v>0</v>
      </c>
      <c r="H117" s="23">
        <v>0</v>
      </c>
      <c r="I117" s="23">
        <v>0</v>
      </c>
      <c r="J117" s="32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32">
        <f t="shared" si="10"/>
        <v>940000</v>
      </c>
    </row>
    <row r="118" spans="1:16" ht="119.25" customHeight="1" x14ac:dyDescent="0.2">
      <c r="A118" s="7"/>
      <c r="B118" s="7"/>
      <c r="C118" s="20"/>
      <c r="D118" s="31" t="s">
        <v>283</v>
      </c>
      <c r="E118" s="32">
        <v>60000</v>
      </c>
      <c r="F118" s="33">
        <v>60000</v>
      </c>
      <c r="G118" s="23">
        <v>0</v>
      </c>
      <c r="H118" s="23">
        <v>0</v>
      </c>
      <c r="I118" s="23">
        <v>0</v>
      </c>
      <c r="J118" s="32">
        <v>100000</v>
      </c>
      <c r="K118" s="41">
        <v>0</v>
      </c>
      <c r="L118" s="41">
        <v>0</v>
      </c>
      <c r="M118" s="41">
        <v>0</v>
      </c>
      <c r="N118" s="42">
        <v>100000</v>
      </c>
      <c r="O118" s="42">
        <v>100000</v>
      </c>
      <c r="P118" s="32">
        <f t="shared" si="10"/>
        <v>160000</v>
      </c>
    </row>
    <row r="119" spans="1:16" ht="147" customHeight="1" x14ac:dyDescent="0.2">
      <c r="A119" s="7"/>
      <c r="B119" s="7"/>
      <c r="C119" s="20"/>
      <c r="D119" s="31" t="s">
        <v>282</v>
      </c>
      <c r="E119" s="32">
        <v>200000</v>
      </c>
      <c r="F119" s="33">
        <v>200000</v>
      </c>
      <c r="G119" s="27">
        <v>0</v>
      </c>
      <c r="H119" s="27">
        <v>0</v>
      </c>
      <c r="I119" s="27">
        <v>0</v>
      </c>
      <c r="J119" s="32">
        <v>600000</v>
      </c>
      <c r="K119" s="41">
        <v>0</v>
      </c>
      <c r="L119" s="41">
        <v>0</v>
      </c>
      <c r="M119" s="41">
        <v>0</v>
      </c>
      <c r="N119" s="42">
        <v>600000</v>
      </c>
      <c r="O119" s="42">
        <v>600000</v>
      </c>
      <c r="P119" s="32">
        <f t="shared" si="10"/>
        <v>800000</v>
      </c>
    </row>
    <row r="120" spans="1:16" ht="30.75" customHeight="1" x14ac:dyDescent="0.2">
      <c r="A120" s="12"/>
      <c r="B120" s="13" t="s">
        <v>219</v>
      </c>
      <c r="C120" s="34"/>
      <c r="D120" s="35" t="s">
        <v>5</v>
      </c>
      <c r="E120" s="22">
        <f>SUM(E15+E32+E51+E86+E90+E99+E102+E111)</f>
        <v>833724200</v>
      </c>
      <c r="F120" s="22">
        <f t="shared" ref="F120:P120" si="18">SUM(F15+F32+F51+F86+F90+F99+F102+F111)</f>
        <v>832979200</v>
      </c>
      <c r="G120" s="22">
        <f t="shared" si="18"/>
        <v>128538453</v>
      </c>
      <c r="H120" s="22">
        <f t="shared" si="18"/>
        <v>9323070</v>
      </c>
      <c r="I120" s="22">
        <f t="shared" si="18"/>
        <v>45000</v>
      </c>
      <c r="J120" s="22">
        <f t="shared" si="18"/>
        <v>4567500</v>
      </c>
      <c r="K120" s="22">
        <f t="shared" si="18"/>
        <v>3305500</v>
      </c>
      <c r="L120" s="22">
        <f t="shared" si="18"/>
        <v>216500</v>
      </c>
      <c r="M120" s="22">
        <f t="shared" si="18"/>
        <v>10000</v>
      </c>
      <c r="N120" s="22">
        <f t="shared" si="18"/>
        <v>1262000</v>
      </c>
      <c r="O120" s="22">
        <f t="shared" si="18"/>
        <v>1185000</v>
      </c>
      <c r="P120" s="22">
        <f t="shared" si="18"/>
        <v>838291700</v>
      </c>
    </row>
    <row r="121" spans="1:16" ht="15.75" x14ac:dyDescent="0.25">
      <c r="A121" s="2"/>
      <c r="B121" s="2"/>
      <c r="C121" s="2"/>
      <c r="D121" s="2"/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8.75" x14ac:dyDescent="0.3">
      <c r="A122" s="65"/>
      <c r="B122" s="65" t="s">
        <v>295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</row>
    <row r="123" spans="1:16" ht="21" x14ac:dyDescent="0.35">
      <c r="A123" s="2"/>
      <c r="B123" s="38"/>
      <c r="C123" s="39"/>
      <c r="D123" s="39"/>
      <c r="E123" s="39"/>
      <c r="F123" s="39"/>
      <c r="G123" s="39"/>
      <c r="H123" s="39"/>
      <c r="I123" s="38"/>
      <c r="J123" s="39"/>
      <c r="K123" s="39"/>
      <c r="L123" s="39"/>
      <c r="M123" s="39"/>
      <c r="N123" s="38"/>
      <c r="O123" s="39"/>
      <c r="P123" s="2"/>
    </row>
    <row r="126" spans="1:16" x14ac:dyDescent="0.2">
      <c r="A126" s="1"/>
    </row>
    <row r="127" spans="1:16" x14ac:dyDescent="0.2">
      <c r="A127" s="1"/>
    </row>
    <row r="128" spans="1:16" x14ac:dyDescent="0.2">
      <c r="A128" s="1"/>
    </row>
    <row r="129" spans="1:1" x14ac:dyDescent="0.2">
      <c r="A129" s="1"/>
    </row>
  </sheetData>
  <mergeCells count="25">
    <mergeCell ref="N1:O1"/>
    <mergeCell ref="A8:P8"/>
    <mergeCell ref="L2:O2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O12:O13"/>
    <mergeCell ref="P10:P13"/>
    <mergeCell ref="G12:G13"/>
    <mergeCell ref="H12:H13"/>
    <mergeCell ref="I11:I13"/>
    <mergeCell ref="J10:O10"/>
    <mergeCell ref="N11:N13"/>
    <mergeCell ref="J11:J13"/>
    <mergeCell ref="K11:K13"/>
    <mergeCell ref="L11:M11"/>
    <mergeCell ref="L12:L13"/>
    <mergeCell ref="M12:M13"/>
  </mergeCells>
  <pageMargins left="0.196850393700787" right="0.196850393700787" top="0.39370078740157499" bottom="0.196850393700787" header="0" footer="0"/>
  <pageSetup paperSize="9" scale="7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ФинУпр</cp:lastModifiedBy>
  <cp:lastPrinted>2017-12-13T15:23:12Z</cp:lastPrinted>
  <dcterms:created xsi:type="dcterms:W3CDTF">2017-12-09T09:28:11Z</dcterms:created>
  <dcterms:modified xsi:type="dcterms:W3CDTF">2018-01-11T10:38:26Z</dcterms:modified>
</cp:coreProperties>
</file>