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5\Нова папка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6" i="4" l="1"/>
  <c r="Q12" i="4"/>
  <c r="L17" i="4"/>
  <c r="M17" i="4"/>
  <c r="Q15" i="4"/>
  <c r="Q13" i="4"/>
  <c r="Q14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<sst xmlns="http://schemas.openxmlformats.org/spreadsheetml/2006/main" count="53" uniqueCount="39">
  <si>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</si>
  <si>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</si>
  <si>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</si>
  <si>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</si>
  <si>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</si>
  <si>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</si>
  <si>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</si>
  <si>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</si>
  <si>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</si>
  <si>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</si>
  <si>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</si>
  <si>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</si>
  <si>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</si>
  <si>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</si>
  <si>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</si>
  <si>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</si>
  <si>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</si>
  <si>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</si>
  <si>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</si>
  <si>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</si>
  <si>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</si>
  <si>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</si>
  <si>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</si>
  <si>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</si>
  <si>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</si>
  <si>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</si>
  <si>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</si>
  <si>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</si>
  <si>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</si>
  <si>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</si>
  <si>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</si>
  <si>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</si>
  <si>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>Матеріальна допомога на оздоровлення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</si>
  <si>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</si>
  <si>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</si>
  <si>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</si>
  <si>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</si>
  <si>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Листопад 2024</t>
  </si>
  <si>
    <t>Листопад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</si>
</sst>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H10" zoomScaleNormal="100" zoomScaleSheetLayoutView="100" workbookViewId="0">
      <selection activeCell="V16" sqref="V16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6.28515625" customWidth="1"/>
    <col min="16" max="16" width="13.28515625" customWidth="1"/>
    <col min="17" max="17" width="12.28515625" customWidth="1"/>
    <col min="18" max="18" width="7.28515625" customWidth="1"/>
    <col min="19" max="19" width="9.285156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37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78.7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34</v>
      </c>
      <c r="K9" s="12" t="s">
        <v>33</v>
      </c>
      <c r="L9" s="12" t="s">
        <v>35</v>
      </c>
      <c r="M9" s="12" t="s">
        <v>36</v>
      </c>
      <c r="N9" s="12" t="s">
        <v>31</v>
      </c>
      <c r="O9" s="12" t="s">
        <v>32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5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38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21</v>
      </c>
      <c r="F12" s="36">
        <v>34458</v>
      </c>
      <c r="G12" s="36">
        <v>34458</v>
      </c>
      <c r="H12" s="36">
        <v>3445.8</v>
      </c>
      <c r="I12" s="36">
        <v>17229</v>
      </c>
      <c r="J12" s="36"/>
      <c r="K12" s="36"/>
      <c r="L12" s="36"/>
      <c r="M12" s="36"/>
      <c r="N12" s="36"/>
      <c r="O12" s="36"/>
      <c r="P12" s="36">
        <v>115.06</v>
      </c>
      <c r="Q12" s="36">
        <f>F12+G12+H12+I12+J12+K12+N12+O12+P12+L12</f>
        <v>89705.86</v>
      </c>
      <c r="R12" s="36">
        <v>897.06</v>
      </c>
      <c r="S12" s="36">
        <v>40000</v>
      </c>
      <c r="T12" s="36">
        <v>16147.05</v>
      </c>
      <c r="U12" s="36">
        <v>1345.59</v>
      </c>
      <c r="V12" s="36">
        <f>R12+S12+T12+U12</f>
        <v>58389.7</v>
      </c>
      <c r="W12" s="36">
        <f>Q12-V12</f>
        <v>31316.160000000003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21</v>
      </c>
      <c r="F13" s="36">
        <v>30150</v>
      </c>
      <c r="G13" s="36"/>
      <c r="H13" s="36">
        <v>3015</v>
      </c>
      <c r="I13" s="36">
        <v>15075</v>
      </c>
      <c r="J13" s="36"/>
      <c r="K13" s="36"/>
      <c r="L13" s="36"/>
      <c r="M13" s="36"/>
      <c r="N13" s="36"/>
      <c r="O13" s="36"/>
      <c r="P13" s="36">
        <v>115.06</v>
      </c>
      <c r="Q13" s="36">
        <f t="shared" ref="Q13:Q16" si="0">F13+G13+H13+I13+J13+K13+N13+O13+P13</f>
        <v>48355.06</v>
      </c>
      <c r="R13" s="36">
        <v>483.55</v>
      </c>
      <c r="S13" s="36">
        <v>18000</v>
      </c>
      <c r="T13" s="36">
        <v>8703.91</v>
      </c>
      <c r="U13" s="36">
        <v>725.33</v>
      </c>
      <c r="V13" s="36">
        <f t="shared" ref="V13:V16" si="1">R13+S13+T13+U13</f>
        <v>27912.79</v>
      </c>
      <c r="W13" s="36">
        <f>Q13-V13</f>
        <v>20442.269999999997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21</v>
      </c>
      <c r="F14" s="36">
        <v>26920</v>
      </c>
      <c r="G14" s="36"/>
      <c r="H14" s="36"/>
      <c r="I14" s="36">
        <v>13460</v>
      </c>
      <c r="J14" s="36"/>
      <c r="K14" s="36"/>
      <c r="L14" s="36"/>
      <c r="M14" s="36"/>
      <c r="N14" s="36"/>
      <c r="O14" s="36"/>
      <c r="P14" s="36">
        <v>115.06</v>
      </c>
      <c r="Q14" s="36">
        <f t="shared" si="0"/>
        <v>40495.06</v>
      </c>
      <c r="R14" s="36">
        <v>404.95</v>
      </c>
      <c r="S14" s="36">
        <v>15000</v>
      </c>
      <c r="T14" s="36">
        <v>7289.11</v>
      </c>
      <c r="U14" s="36">
        <v>607.42999999999995</v>
      </c>
      <c r="V14" s="36">
        <f t="shared" si="1"/>
        <v>23301.49</v>
      </c>
      <c r="W14" s="36">
        <f>Q14-V14</f>
        <v>17193.569999999996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21</v>
      </c>
      <c r="F15" s="36">
        <v>26920</v>
      </c>
      <c r="G15" s="36"/>
      <c r="H15" s="36"/>
      <c r="I15" s="36">
        <v>13460</v>
      </c>
      <c r="J15" s="36"/>
      <c r="K15" s="36"/>
      <c r="L15" s="36"/>
      <c r="M15" s="36"/>
      <c r="N15" s="36"/>
      <c r="O15" s="36"/>
      <c r="P15" s="36">
        <v>115.06</v>
      </c>
      <c r="Q15" s="36">
        <f>F15+G15+H15+I15+J15+K15+L15+M15+N15+O15+P15</f>
        <v>40495.06</v>
      </c>
      <c r="R15" s="36">
        <v>404.95</v>
      </c>
      <c r="S15" s="36">
        <v>15000</v>
      </c>
      <c r="T15" s="36">
        <v>7289.11</v>
      </c>
      <c r="U15" s="36">
        <v>607.42999999999995</v>
      </c>
      <c r="V15" s="36">
        <f t="shared" si="1"/>
        <v>23301.49</v>
      </c>
      <c r="W15" s="36">
        <f>Q15-V15</f>
        <v>17193.569999999996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19</v>
      </c>
      <c r="F16" s="36">
        <v>19484.95</v>
      </c>
      <c r="G16" s="36"/>
      <c r="H16" s="36"/>
      <c r="I16" s="36">
        <v>5845.49</v>
      </c>
      <c r="J16" s="36">
        <v>633.33000000000004</v>
      </c>
      <c r="K16" s="36"/>
      <c r="L16" s="36"/>
      <c r="M16" s="36"/>
      <c r="N16" s="36">
        <v>5602.92</v>
      </c>
      <c r="O16" s="36"/>
      <c r="P16" s="36">
        <v>104.1</v>
      </c>
      <c r="Q16" s="36">
        <f>F16+G16+H16+I16+J16+K16+N16+O16+P16+L16</f>
        <v>31670.79</v>
      </c>
      <c r="R16" s="36">
        <v>316.70999999999998</v>
      </c>
      <c r="S16" s="36">
        <v>12000</v>
      </c>
      <c r="T16" s="36">
        <v>5700.74</v>
      </c>
      <c r="U16" s="36">
        <v>475.06</v>
      </c>
      <c r="V16" s="36">
        <f t="shared" si="1"/>
        <v>18492.509999999998</v>
      </c>
      <c r="W16" s="36">
        <f>Q16-V16</f>
        <v>13178.280000000002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137932.95000000001</v>
      </c>
      <c r="G17" s="38">
        <f t="shared" ref="G17:W17" si="2">G12+G13+G14+G15+G16</f>
        <v>34458</v>
      </c>
      <c r="H17" s="38">
        <f t="shared" si="2"/>
        <v>6460.8</v>
      </c>
      <c r="I17" s="38">
        <f t="shared" si="2"/>
        <v>65069.49</v>
      </c>
      <c r="J17" s="38">
        <f t="shared" si="2"/>
        <v>633.33000000000004</v>
      </c>
      <c r="K17" s="38">
        <f t="shared" si="2"/>
        <v>0</v>
      </c>
      <c r="L17" s="38">
        <f t="shared" si="2"/>
        <v>0</v>
      </c>
      <c r="M17" s="38">
        <f t="shared" si="2"/>
        <v>0</v>
      </c>
      <c r="N17" s="38">
        <f t="shared" si="2"/>
        <v>5602.92</v>
      </c>
      <c r="O17" s="38">
        <f t="shared" si="2"/>
        <v>0</v>
      </c>
      <c r="P17" s="38">
        <f t="shared" si="2"/>
        <v>564.34</v>
      </c>
      <c r="Q17" s="38">
        <f t="shared" si="2"/>
        <v>250721.83</v>
      </c>
      <c r="R17" s="38">
        <f t="shared" si="2"/>
        <v>2507.2199999999998</v>
      </c>
      <c r="S17" s="38">
        <f t="shared" si="2"/>
        <v>100000</v>
      </c>
      <c r="T17" s="38">
        <f t="shared" si="2"/>
        <v>45129.919999999998</v>
      </c>
      <c r="U17" s="38">
        <f t="shared" si="2"/>
        <v>3760.8399999999997</v>
      </c>
      <c r="V17" s="38">
        <f t="shared" si="2"/>
        <v>151397.98000000001</v>
      </c>
      <c r="W17" s="38">
        <f t="shared" si="2"/>
        <v>99323.849999999991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2025-04-02T13:05:55Z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